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599"/>
  </bookViews>
  <sheets>
    <sheet name="ПП" sheetId="5" r:id="rId1"/>
    <sheet name="АП" sheetId="4" r:id="rId2"/>
    <sheet name="УВП" sheetId="7" r:id="rId3"/>
    <sheet name="ОП " sheetId="10" r:id="rId4"/>
  </sheets>
  <calcPr calcId="145621"/>
</workbook>
</file>

<file path=xl/calcChain.xml><?xml version="1.0" encoding="utf-8"?>
<calcChain xmlns="http://schemas.openxmlformats.org/spreadsheetml/2006/main">
  <c r="L25" i="10" l="1"/>
  <c r="N25" i="10"/>
  <c r="C25" i="10"/>
  <c r="L17" i="7"/>
  <c r="N17" i="7"/>
  <c r="C17" i="7"/>
  <c r="N11" i="4" l="1"/>
  <c r="M11" i="4"/>
  <c r="D11" i="4"/>
  <c r="N12" i="7" l="1"/>
  <c r="C12" i="7"/>
  <c r="H11" i="7"/>
  <c r="I11" i="7" s="1"/>
  <c r="K11" i="7" s="1"/>
  <c r="L11" i="7" l="1"/>
  <c r="L12" i="7" s="1"/>
  <c r="N11" i="7"/>
  <c r="H23" i="10" l="1"/>
  <c r="H22" i="10"/>
  <c r="H20" i="10"/>
  <c r="H19" i="10"/>
  <c r="H18" i="10"/>
  <c r="H17" i="10"/>
  <c r="H15" i="10"/>
  <c r="H14" i="10"/>
  <c r="H13" i="10"/>
  <c r="H12" i="10"/>
  <c r="H10" i="10"/>
  <c r="H9" i="10"/>
  <c r="H8" i="10"/>
  <c r="H7" i="10"/>
  <c r="H15" i="7" l="1"/>
  <c r="I15" i="7" s="1"/>
  <c r="K15" i="7" s="1"/>
  <c r="L15" i="7" s="1"/>
  <c r="H13" i="7"/>
  <c r="I13" i="7" s="1"/>
  <c r="K13" i="7" s="1"/>
  <c r="L13" i="7" s="1"/>
  <c r="H9" i="7"/>
  <c r="I9" i="7" s="1"/>
  <c r="K9" i="7" s="1"/>
  <c r="L9" i="7" s="1"/>
  <c r="H7" i="7"/>
  <c r="F40" i="5"/>
  <c r="G40" i="5"/>
  <c r="M39" i="5"/>
  <c r="M38" i="5"/>
  <c r="M37" i="5"/>
  <c r="M36" i="5"/>
  <c r="M35" i="5"/>
  <c r="M34" i="5"/>
  <c r="M33" i="5"/>
  <c r="M32" i="5"/>
  <c r="M31" i="5"/>
  <c r="M30" i="5"/>
  <c r="M29" i="5"/>
  <c r="M27" i="5"/>
  <c r="M25" i="5"/>
  <c r="M24" i="5"/>
  <c r="M23" i="5"/>
  <c r="M22" i="5"/>
  <c r="M20" i="5"/>
  <c r="M19" i="5"/>
  <c r="M17" i="5"/>
  <c r="M16" i="5"/>
  <c r="M15" i="5"/>
  <c r="M14" i="5"/>
  <c r="M8" i="5"/>
  <c r="M9" i="5"/>
  <c r="M10" i="5"/>
  <c r="M11" i="5"/>
  <c r="M12" i="5"/>
  <c r="M7" i="5"/>
  <c r="I9" i="4" l="1"/>
  <c r="I8" i="4"/>
  <c r="J8" i="4" l="1"/>
  <c r="L8" i="4" s="1"/>
  <c r="J9" i="4"/>
  <c r="L9" i="4" s="1"/>
  <c r="C24" i="10" l="1"/>
  <c r="N10" i="4"/>
  <c r="G31" i="5"/>
  <c r="G36" i="5"/>
  <c r="G35" i="5"/>
  <c r="N38" i="5"/>
  <c r="G38" i="5"/>
  <c r="N8" i="5"/>
  <c r="N16" i="5"/>
  <c r="N15" i="5"/>
  <c r="N14" i="5"/>
  <c r="N35" i="5"/>
  <c r="N31" i="5"/>
  <c r="N36" i="5"/>
  <c r="N24" i="5"/>
  <c r="G26" i="5"/>
  <c r="N10" i="5"/>
  <c r="N23" i="5"/>
  <c r="N17" i="5"/>
  <c r="C8" i="7"/>
  <c r="I7" i="7"/>
  <c r="F41" i="5"/>
  <c r="G32" i="5"/>
  <c r="G30" i="5"/>
  <c r="G33" i="5"/>
  <c r="G34" i="5"/>
  <c r="G37" i="5"/>
  <c r="G39" i="5"/>
  <c r="N9" i="5"/>
  <c r="N7" i="5"/>
  <c r="N25" i="5"/>
  <c r="C21" i="10"/>
  <c r="I19" i="10"/>
  <c r="K19" i="10" s="1"/>
  <c r="I18" i="10"/>
  <c r="K18" i="10" s="1"/>
  <c r="C16" i="10"/>
  <c r="I14" i="10"/>
  <c r="K14" i="10" s="1"/>
  <c r="C11" i="10"/>
  <c r="G13" i="5"/>
  <c r="G28" i="5"/>
  <c r="N19" i="5"/>
  <c r="N37" i="5"/>
  <c r="N30" i="5"/>
  <c r="M9" i="4"/>
  <c r="C16" i="7"/>
  <c r="N10" i="7"/>
  <c r="C14" i="7"/>
  <c r="C10" i="7"/>
  <c r="D10" i="4"/>
  <c r="N29" i="5"/>
  <c r="N32" i="5"/>
  <c r="N33" i="5"/>
  <c r="N34" i="5"/>
  <c r="N39" i="5"/>
  <c r="N27" i="5"/>
  <c r="N22" i="5"/>
  <c r="N20" i="5"/>
  <c r="N11" i="5"/>
  <c r="N12" i="5"/>
  <c r="G29" i="5"/>
  <c r="G21" i="5"/>
  <c r="M8" i="4"/>
  <c r="G18" i="5"/>
  <c r="K7" i="7" l="1"/>
  <c r="L7" i="7" s="1"/>
  <c r="L8" i="7" s="1"/>
  <c r="N19" i="10"/>
  <c r="L19" i="10"/>
  <c r="N18" i="10"/>
  <c r="L18" i="10"/>
  <c r="N14" i="10"/>
  <c r="L14" i="10"/>
  <c r="I7" i="10"/>
  <c r="K7" i="10" s="1"/>
  <c r="I9" i="10"/>
  <c r="K9" i="10" s="1"/>
  <c r="I13" i="10"/>
  <c r="K13" i="10" s="1"/>
  <c r="I23" i="10"/>
  <c r="K23" i="10" s="1"/>
  <c r="I20" i="10"/>
  <c r="K20" i="10" s="1"/>
  <c r="I8" i="10"/>
  <c r="K8" i="10" s="1"/>
  <c r="I10" i="10"/>
  <c r="K10" i="10" s="1"/>
  <c r="I12" i="10"/>
  <c r="K12" i="10" s="1"/>
  <c r="I15" i="10"/>
  <c r="K15" i="10" s="1"/>
  <c r="I17" i="10"/>
  <c r="K17" i="10" s="1"/>
  <c r="I22" i="10"/>
  <c r="K22" i="10" s="1"/>
  <c r="P11" i="5"/>
  <c r="Q11" i="5" s="1"/>
  <c r="P22" i="5"/>
  <c r="Q22" i="5" s="1"/>
  <c r="P39" i="5"/>
  <c r="Q39" i="5" s="1"/>
  <c r="P34" i="5"/>
  <c r="Q34" i="5" s="1"/>
  <c r="P32" i="5"/>
  <c r="Q32" i="5" s="1"/>
  <c r="P30" i="5"/>
  <c r="Q30" i="5" s="1"/>
  <c r="P19" i="5"/>
  <c r="Q19" i="5" s="1"/>
  <c r="P9" i="5"/>
  <c r="Q9" i="5" s="1"/>
  <c r="P17" i="5"/>
  <c r="Q17" i="5" s="1"/>
  <c r="P10" i="5"/>
  <c r="Q10" i="5" s="1"/>
  <c r="P24" i="5"/>
  <c r="Q24" i="5" s="1"/>
  <c r="P31" i="5"/>
  <c r="Q31" i="5" s="1"/>
  <c r="P14" i="5"/>
  <c r="Q14" i="5" s="1"/>
  <c r="P16" i="5"/>
  <c r="Q16" i="5" s="1"/>
  <c r="P12" i="5"/>
  <c r="Q12" i="5" s="1"/>
  <c r="P20" i="5"/>
  <c r="Q20" i="5" s="1"/>
  <c r="Q21" i="5" s="1"/>
  <c r="P27" i="5"/>
  <c r="Q27" i="5" s="1"/>
  <c r="Q28" i="5" s="1"/>
  <c r="P33" i="5"/>
  <c r="Q33" i="5" s="1"/>
  <c r="P29" i="5"/>
  <c r="Q29" i="5" s="1"/>
  <c r="P37" i="5"/>
  <c r="Q37" i="5" s="1"/>
  <c r="P25" i="5"/>
  <c r="Q25" i="5" s="1"/>
  <c r="P7" i="5"/>
  <c r="Q7" i="5" s="1"/>
  <c r="P23" i="5"/>
  <c r="Q23" i="5" s="1"/>
  <c r="P36" i="5"/>
  <c r="Q36" i="5" s="1"/>
  <c r="P35" i="5"/>
  <c r="Q35" i="5" s="1"/>
  <c r="P15" i="5"/>
  <c r="Q15" i="5" s="1"/>
  <c r="P8" i="5"/>
  <c r="Q8" i="5" s="1"/>
  <c r="P38" i="5"/>
  <c r="Q38" i="5" s="1"/>
  <c r="G41" i="5"/>
  <c r="L14" i="7"/>
  <c r="N13" i="7"/>
  <c r="N14" i="7" s="1"/>
  <c r="L16" i="7"/>
  <c r="N15" i="7"/>
  <c r="N16" i="7" s="1"/>
  <c r="L10" i="7"/>
  <c r="N9" i="7"/>
  <c r="M10" i="4"/>
  <c r="Q26" i="5"/>
  <c r="Q18" i="5" l="1"/>
  <c r="N23" i="10"/>
  <c r="L23" i="10"/>
  <c r="L22" i="10"/>
  <c r="N22" i="10"/>
  <c r="L20" i="10"/>
  <c r="N20" i="10"/>
  <c r="L17" i="10"/>
  <c r="N17" i="10"/>
  <c r="Q40" i="5"/>
  <c r="Q13" i="5"/>
  <c r="Q41" i="5" s="1"/>
  <c r="L15" i="10"/>
  <c r="N15" i="10"/>
  <c r="L13" i="10"/>
  <c r="N13" i="10"/>
  <c r="N12" i="10"/>
  <c r="L12" i="10"/>
  <c r="L10" i="10"/>
  <c r="N10" i="10"/>
  <c r="N9" i="10"/>
  <c r="L9" i="10"/>
  <c r="N8" i="10"/>
  <c r="L8" i="10"/>
  <c r="N7" i="10"/>
  <c r="L7" i="10"/>
  <c r="N24" i="10" l="1"/>
  <c r="L21" i="10"/>
  <c r="N21" i="10"/>
  <c r="L11" i="10"/>
  <c r="N16" i="10"/>
  <c r="L24" i="10"/>
  <c r="N11" i="10"/>
  <c r="L16" i="10"/>
</calcChain>
</file>

<file path=xl/sharedStrings.xml><?xml version="1.0" encoding="utf-8"?>
<sst xmlns="http://schemas.openxmlformats.org/spreadsheetml/2006/main" count="229" uniqueCount="99">
  <si>
    <t>Ф.И.О.</t>
  </si>
  <si>
    <t>Уровень образования</t>
  </si>
  <si>
    <t>должность</t>
  </si>
  <si>
    <t>категория</t>
  </si>
  <si>
    <t>Кол-во часов</t>
  </si>
  <si>
    <t>Кол-во ставок</t>
  </si>
  <si>
    <t xml:space="preserve">Базовый оклад </t>
  </si>
  <si>
    <t>Оплата по нагрузке</t>
  </si>
  <si>
    <t>коэф.уровня образования</t>
  </si>
  <si>
    <t>коэф. стажа работы</t>
  </si>
  <si>
    <t>коэф. напряженности</t>
  </si>
  <si>
    <t>высшее проф.образ.</t>
  </si>
  <si>
    <t>вторая</t>
  </si>
  <si>
    <t>методист</t>
  </si>
  <si>
    <t>соц. педагог</t>
  </si>
  <si>
    <t>первая</t>
  </si>
  <si>
    <t>высшая</t>
  </si>
  <si>
    <t>педагог доп.образов.</t>
  </si>
  <si>
    <t>Наименование должности</t>
  </si>
  <si>
    <t>Базовый оклад</t>
  </si>
  <si>
    <t>Коэф. в зависимости от группы</t>
  </si>
  <si>
    <t>Коэф. в зависимости от занимаемой должности</t>
  </si>
  <si>
    <t>Повышающий коэфициент</t>
  </si>
  <si>
    <t>Должностной оклад с коэф.</t>
  </si>
  <si>
    <t xml:space="preserve">Коэф. специфики работы </t>
  </si>
  <si>
    <t>Должностной оклад с учетом всех коэф.</t>
  </si>
  <si>
    <t>Должностной оклад с учетом всех коэф.с округлением</t>
  </si>
  <si>
    <t>ср.проф.образ</t>
  </si>
  <si>
    <t>Группа образовательного учреждения по оплате труда - первая</t>
  </si>
  <si>
    <t>вакансия</t>
  </si>
  <si>
    <t>педагог-организатор</t>
  </si>
  <si>
    <t>педагог.психолог</t>
  </si>
  <si>
    <t>концертмейстер</t>
  </si>
  <si>
    <t>Должностной оклад с учетом всех коэф.специфики</t>
  </si>
  <si>
    <t xml:space="preserve">Должностной оклад с коэф. специф </t>
  </si>
  <si>
    <t>вахтер</t>
  </si>
  <si>
    <t>Приложение 4</t>
  </si>
  <si>
    <t>педагогический персонал</t>
  </si>
  <si>
    <t>Коэф. квалифик. категории</t>
  </si>
  <si>
    <t xml:space="preserve">Должностной оклад с коэф. с округлением </t>
  </si>
  <si>
    <t>коэф. группы</t>
  </si>
  <si>
    <t>коэф. уровня</t>
  </si>
  <si>
    <t>ВСЕГО</t>
  </si>
  <si>
    <t>административный персонал</t>
  </si>
  <si>
    <t>обслуживающий персонал</t>
  </si>
  <si>
    <t>%</t>
  </si>
  <si>
    <t>Сумма</t>
  </si>
  <si>
    <t>Инженер</t>
  </si>
  <si>
    <t>вредные условия</t>
  </si>
  <si>
    <t>уборщик служебных помещений</t>
  </si>
  <si>
    <t>Итого по «лаборант»</t>
  </si>
  <si>
    <t>Итого по «инженер»</t>
  </si>
  <si>
    <t>Учебно-вспомогательный  персонал</t>
  </si>
  <si>
    <t>вредность</t>
  </si>
  <si>
    <t>00.00.05</t>
  </si>
  <si>
    <t>от 0 до 10</t>
  </si>
  <si>
    <t xml:space="preserve">     работников муниципального образовательного учреждения дополнительного образования </t>
  </si>
  <si>
    <t>дворник</t>
  </si>
  <si>
    <t>сторож</t>
  </si>
  <si>
    <t>педагог-психолог</t>
  </si>
  <si>
    <t>до 10</t>
  </si>
  <si>
    <t>педагог психолог</t>
  </si>
  <si>
    <t>06.00.00</t>
  </si>
  <si>
    <t>00.09.11</t>
  </si>
  <si>
    <t>00.11.26</t>
  </si>
  <si>
    <t>33.06.01</t>
  </si>
  <si>
    <t>от 10 до15</t>
  </si>
  <si>
    <t>00.00.00</t>
  </si>
  <si>
    <t>00.10.24</t>
  </si>
  <si>
    <t>от 15 и более</t>
  </si>
  <si>
    <t>Стаж руководящей работы</t>
  </si>
  <si>
    <t xml:space="preserve">     работников муниципального учреждения дополнительного образования </t>
  </si>
  <si>
    <t xml:space="preserve">     работников муниципального образовательного учреждения дополнительного образования  </t>
  </si>
  <si>
    <t>Коэф. стажа</t>
  </si>
  <si>
    <t>Итого по «вахтер»</t>
  </si>
  <si>
    <t>Итого по «сторож»</t>
  </si>
  <si>
    <t>Итого по «уборщик служебных помещений»</t>
  </si>
  <si>
    <t>Итого по «дворник»</t>
  </si>
  <si>
    <t>Итого по «педагог-организатор»</t>
  </si>
  <si>
    <t>Итого по «методист»</t>
  </si>
  <si>
    <t>Итого по  «социальный педагог»</t>
  </si>
  <si>
    <t>Итого по «педагог-психолог»</t>
  </si>
  <si>
    <t>Итого по «концертмейстер»</t>
  </si>
  <si>
    <t>Итого по «педагог доп. образования»</t>
  </si>
  <si>
    <t>мол.спец</t>
  </si>
  <si>
    <t>Лаборант</t>
  </si>
  <si>
    <t>Настройщик музыкальных инструментов</t>
  </si>
  <si>
    <t>Итого по "настройщик музыкальных инструментов"</t>
  </si>
  <si>
    <t>Реставратор музыкальных инструментов</t>
  </si>
  <si>
    <t>Итого по "реставратор музыкальных инструментов"</t>
  </si>
  <si>
    <t>Системный администратор</t>
  </si>
  <si>
    <t>Итого по «системный администратор»</t>
  </si>
  <si>
    <t>образец</t>
  </si>
  <si>
    <t xml:space="preserve">Таблица проверки установления должностных окладов на 01.10.2025 г. </t>
  </si>
  <si>
    <t>Руководитель структурного подразделения</t>
  </si>
  <si>
    <t>Итого Руководитель структурного подразделения</t>
  </si>
  <si>
    <t>Директор ОК</t>
  </si>
  <si>
    <t xml:space="preserve">Таблица проверки установления должностных окладов на 01.09.2025г. </t>
  </si>
  <si>
    <t>Пед.стаж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</si>
</sst>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dd/mm/yy;@"/>
  </numFmts>
  <fonts count="18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9" fillId="3" borderId="1" xfId="0" applyFont="1" applyFill="1" applyBorder="1"/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3" fontId="5" fillId="5" borderId="1" xfId="0" applyNumberFormat="1" applyFont="1" applyFill="1" applyBorder="1" applyAlignment="1">
      <alignment horizontal="center"/>
    </xf>
    <xf numFmtId="0" fontId="5" fillId="0" borderId="1" xfId="0" applyFont="1" applyBorder="1"/>
    <xf numFmtId="4" fontId="4" fillId="3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5" fillId="7" borderId="1" xfId="0" applyFont="1" applyFill="1" applyBorder="1"/>
    <xf numFmtId="0" fontId="4" fillId="7" borderId="0" xfId="0" applyFont="1" applyFill="1"/>
    <xf numFmtId="0" fontId="9" fillId="0" borderId="1" xfId="0" applyFont="1" applyBorder="1"/>
    <xf numFmtId="165" fontId="4" fillId="0" borderId="1" xfId="0" applyNumberFormat="1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2" fontId="5" fillId="5" borderId="1" xfId="0" applyNumberFormat="1" applyFont="1" applyFill="1" applyBorder="1"/>
    <xf numFmtId="4" fontId="4" fillId="5" borderId="1" xfId="0" applyNumberFormat="1" applyFont="1" applyFill="1" applyBorder="1"/>
    <xf numFmtId="4" fontId="5" fillId="5" borderId="1" xfId="0" applyNumberFormat="1" applyFont="1" applyFill="1" applyBorder="1"/>
    <xf numFmtId="0" fontId="4" fillId="0" borderId="0" xfId="0" applyFont="1" applyFill="1"/>
    <xf numFmtId="2" fontId="4" fillId="0" borderId="0" xfId="0" applyNumberFormat="1" applyFont="1" applyFill="1" applyBorder="1"/>
    <xf numFmtId="2" fontId="4" fillId="0" borderId="0" xfId="0" applyNumberFormat="1" applyFont="1" applyBorder="1"/>
    <xf numFmtId="14" fontId="4" fillId="0" borderId="1" xfId="0" applyNumberFormat="1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/>
    <xf numFmtId="2" fontId="4" fillId="0" borderId="1" xfId="0" applyNumberFormat="1" applyFont="1" applyBorder="1"/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/>
    <xf numFmtId="2" fontId="5" fillId="0" borderId="1" xfId="0" applyNumberFormat="1" applyFont="1" applyBorder="1"/>
    <xf numFmtId="1" fontId="4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/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/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3" fontId="12" fillId="5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2" fontId="5" fillId="0" borderId="0" xfId="0" applyNumberFormat="1" applyFont="1" applyBorder="1"/>
    <xf numFmtId="0" fontId="5" fillId="4" borderId="1" xfId="0" applyFont="1" applyFill="1" applyBorder="1" applyAlignment="1"/>
    <xf numFmtId="0" fontId="5" fillId="4" borderId="1" xfId="0" applyFont="1" applyFill="1" applyBorder="1"/>
    <xf numFmtId="0" fontId="5" fillId="4" borderId="5" xfId="0" applyFont="1" applyFill="1" applyBorder="1"/>
    <xf numFmtId="3" fontId="5" fillId="4" borderId="1" xfId="0" applyNumberFormat="1" applyFont="1" applyFill="1" applyBorder="1"/>
    <xf numFmtId="4" fontId="5" fillId="4" borderId="1" xfId="0" applyNumberFormat="1" applyFont="1" applyFill="1" applyBorder="1"/>
    <xf numFmtId="4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Border="1"/>
    <xf numFmtId="0" fontId="4" fillId="0" borderId="5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3" fontId="4" fillId="0" borderId="0" xfId="0" applyNumberFormat="1" applyFont="1"/>
    <xf numFmtId="0" fontId="7" fillId="0" borderId="9" xfId="0" applyFont="1" applyBorder="1" applyAlignment="1"/>
    <xf numFmtId="0" fontId="8" fillId="0" borderId="9" xfId="0" applyFont="1" applyBorder="1" applyAlignment="1"/>
    <xf numFmtId="0" fontId="1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4" fontId="4" fillId="6" borderId="1" xfId="0" applyNumberFormat="1" applyFont="1" applyFill="1" applyBorder="1"/>
    <xf numFmtId="2" fontId="5" fillId="4" borderId="1" xfId="0" applyNumberFormat="1" applyFont="1" applyFill="1" applyBorder="1"/>
    <xf numFmtId="1" fontId="5" fillId="4" borderId="1" xfId="0" applyNumberFormat="1" applyFont="1" applyFill="1" applyBorder="1"/>
    <xf numFmtId="1" fontId="4" fillId="0" borderId="1" xfId="0" applyNumberFormat="1" applyFont="1" applyBorder="1"/>
    <xf numFmtId="4" fontId="5" fillId="5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/>
    <xf numFmtId="0" fontId="5" fillId="5" borderId="1" xfId="0" applyFont="1" applyFill="1" applyBorder="1" applyAlignment="1"/>
    <xf numFmtId="0" fontId="4" fillId="5" borderId="1" xfId="0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5" borderId="1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/>
    <xf numFmtId="0" fontId="14" fillId="0" borderId="9" xfId="0" applyFont="1" applyBorder="1" applyAlignment="1">
      <alignment horizont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center"/>
    </xf>
    <xf numFmtId="0" fontId="13" fillId="0" borderId="0" xfId="0" applyFont="1"/>
  </cellXfs>
  <cellStyles count="2">
    <cellStyle name="Обычный" xfId="0" builtinId="0"/>
    <cellStyle name="Обычный 5 2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5"/>
  <sheetViews>
    <sheetView tabSelected="1" zoomScale="90" zoomScaleNormal="90" workbookViewId="0">
      <pane xSplit="1" ySplit="6" topLeftCell="B10" activePane="bottomRight" state="frozen"/>
      <selection activeCell="G119" sqref="G119"/>
      <selection pane="topRight" activeCell="G119" sqref="G119"/>
      <selection pane="bottomLeft" activeCell="G119" sqref="G119"/>
      <selection pane="bottomRight" activeCell="A43" sqref="A43:XFD43"/>
    </sheetView>
  </sheetViews>
  <sheetFormatPr defaultColWidth="9.28515625" defaultRowHeight="12.75" x14ac:dyDescent="0.2"/>
  <cols>
    <col min="1" max="1" width="21.5703125" style="4" customWidth="1"/>
    <col min="2" max="2" width="18.7109375" style="4" customWidth="1"/>
    <col min="3" max="3" width="10.7109375" style="4" customWidth="1"/>
    <col min="4" max="4" width="18.85546875" style="4" customWidth="1"/>
    <col min="5" max="5" width="9.140625" style="3" customWidth="1"/>
    <col min="6" max="6" width="9.140625" style="4" customWidth="1"/>
    <col min="7" max="7" width="7.7109375" style="4" customWidth="1"/>
    <col min="8" max="8" width="7.140625" style="4" customWidth="1"/>
    <col min="9" max="9" width="6.28515625" style="4" customWidth="1"/>
    <col min="10" max="10" width="6.85546875" style="4" customWidth="1"/>
    <col min="11" max="11" width="6.42578125" style="4" customWidth="1"/>
    <col min="12" max="12" width="7.5703125" style="4" customWidth="1"/>
    <col min="13" max="13" width="11.28515625" style="4" customWidth="1"/>
    <col min="14" max="14" width="11" style="5" customWidth="1"/>
    <col min="15" max="15" width="5.140625" style="4" customWidth="1"/>
    <col min="16" max="16" width="13.5703125" style="4" customWidth="1"/>
    <col min="17" max="17" width="12.7109375" style="4" customWidth="1"/>
    <col min="18" max="18" width="9.28515625" style="4"/>
    <col min="19" max="19" width="5.28515625" style="4" customWidth="1"/>
    <col min="20" max="20" width="24.28515625" style="4" customWidth="1"/>
    <col min="21" max="22" width="6.7109375" style="4" customWidth="1"/>
    <col min="23" max="23" width="9.28515625" style="4"/>
    <col min="24" max="24" width="10.28515625" style="4" customWidth="1"/>
    <col min="25" max="25" width="9.28515625" style="4"/>
    <col min="26" max="26" width="10.28515625" style="4" customWidth="1"/>
    <col min="27" max="16384" width="9.28515625" style="4"/>
  </cols>
  <sheetData>
    <row r="1" spans="1:30" x14ac:dyDescent="0.2">
      <c r="A1" s="2"/>
      <c r="B1" s="2"/>
      <c r="C1" s="2"/>
      <c r="D1" s="2"/>
      <c r="F1" s="2"/>
      <c r="G1" s="2"/>
      <c r="H1" s="2"/>
      <c r="I1" s="2"/>
      <c r="J1" s="2"/>
      <c r="K1" s="111"/>
      <c r="L1" s="111"/>
      <c r="Q1" s="6" t="s">
        <v>36</v>
      </c>
    </row>
    <row r="2" spans="1:30" x14ac:dyDescent="0.2">
      <c r="A2" s="112" t="s">
        <v>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14"/>
      <c r="O2" s="114"/>
      <c r="P2" s="114"/>
      <c r="Q2" s="114"/>
    </row>
    <row r="3" spans="1:30" x14ac:dyDescent="0.2">
      <c r="A3" s="115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4"/>
      <c r="N3" s="114"/>
      <c r="O3" s="114"/>
      <c r="P3" s="114"/>
      <c r="Q3" s="114"/>
      <c r="S3" s="8"/>
      <c r="T3" s="9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20.25" x14ac:dyDescent="0.3">
      <c r="A4" s="117" t="s">
        <v>37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20.25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9" t="s">
        <v>92</v>
      </c>
      <c r="Q5" s="1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ht="56.25" x14ac:dyDescent="0.2">
      <c r="A6" s="13" t="s">
        <v>0</v>
      </c>
      <c r="B6" s="14" t="s">
        <v>1</v>
      </c>
      <c r="C6" s="14" t="s">
        <v>98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8</v>
      </c>
      <c r="J6" s="14" t="s">
        <v>9</v>
      </c>
      <c r="K6" s="14" t="s">
        <v>10</v>
      </c>
      <c r="L6" s="14" t="s">
        <v>38</v>
      </c>
      <c r="M6" s="14" t="s">
        <v>23</v>
      </c>
      <c r="N6" s="15" t="s">
        <v>39</v>
      </c>
      <c r="O6" s="14" t="s">
        <v>22</v>
      </c>
      <c r="P6" s="14" t="s">
        <v>34</v>
      </c>
      <c r="Q6" s="14" t="s">
        <v>7</v>
      </c>
      <c r="S6" s="8"/>
      <c r="T6" s="16"/>
      <c r="U6" s="10"/>
      <c r="V6" s="16"/>
      <c r="W6" s="8"/>
      <c r="X6" s="8"/>
      <c r="Y6" s="9"/>
      <c r="Z6" s="9"/>
      <c r="AA6" s="9"/>
      <c r="AB6" s="9"/>
      <c r="AC6" s="9"/>
      <c r="AD6" s="8"/>
    </row>
    <row r="7" spans="1:30" x14ac:dyDescent="0.2">
      <c r="A7" s="17"/>
      <c r="B7" s="18" t="s">
        <v>11</v>
      </c>
      <c r="C7" s="19">
        <v>37139</v>
      </c>
      <c r="D7" s="18" t="s">
        <v>30</v>
      </c>
      <c r="E7" s="20" t="s">
        <v>15</v>
      </c>
      <c r="F7" s="18"/>
      <c r="G7" s="18"/>
      <c r="H7" s="18"/>
      <c r="I7" s="18">
        <v>0.1</v>
      </c>
      <c r="J7" s="18">
        <v>0.1</v>
      </c>
      <c r="K7" s="18">
        <v>0.05</v>
      </c>
      <c r="L7" s="18">
        <v>0.4</v>
      </c>
      <c r="M7" s="21">
        <f>ROUND(H7*(1+I7+J7+K7+L7),2)</f>
        <v>0</v>
      </c>
      <c r="N7" s="22">
        <f>ROUND(M7,0)</f>
        <v>0</v>
      </c>
      <c r="O7" s="23">
        <v>1</v>
      </c>
      <c r="P7" s="24">
        <f>ROUND(N7*O7,2)</f>
        <v>0</v>
      </c>
      <c r="Q7" s="24">
        <f>ROUND(P7*G7,2)</f>
        <v>0</v>
      </c>
      <c r="S7" s="8"/>
      <c r="T7" s="8"/>
      <c r="U7" s="9"/>
      <c r="V7" s="8"/>
      <c r="W7" s="8"/>
      <c r="X7" s="8"/>
      <c r="Y7" s="8"/>
      <c r="Z7" s="8"/>
      <c r="AA7" s="8"/>
      <c r="AB7" s="8"/>
      <c r="AC7" s="9"/>
      <c r="AD7" s="8"/>
    </row>
    <row r="8" spans="1:30" x14ac:dyDescent="0.2">
      <c r="A8" s="17"/>
      <c r="B8" s="18" t="s">
        <v>11</v>
      </c>
      <c r="C8" s="19">
        <v>40420</v>
      </c>
      <c r="D8" s="18" t="s">
        <v>30</v>
      </c>
      <c r="E8" s="20" t="s">
        <v>15</v>
      </c>
      <c r="F8" s="18"/>
      <c r="G8" s="18"/>
      <c r="H8" s="18"/>
      <c r="I8" s="18">
        <v>0.1</v>
      </c>
      <c r="J8" s="18">
        <v>0.3</v>
      </c>
      <c r="K8" s="18">
        <v>0.05</v>
      </c>
      <c r="L8" s="18">
        <v>0.4</v>
      </c>
      <c r="M8" s="21">
        <f t="shared" ref="M8:M39" si="0">ROUND(H8*(1+I8+J8+K8+L8),2)</f>
        <v>0</v>
      </c>
      <c r="N8" s="22">
        <f t="shared" ref="N8:N17" si="1">ROUND(M8,0)</f>
        <v>0</v>
      </c>
      <c r="O8" s="23">
        <v>1</v>
      </c>
      <c r="P8" s="24">
        <f t="shared" ref="P8:P39" si="2">ROUND(N8*O8,2)</f>
        <v>0</v>
      </c>
      <c r="Q8" s="24">
        <f t="shared" ref="Q8:Q39" si="3">ROUND(P8*G8,2)</f>
        <v>0</v>
      </c>
      <c r="S8" s="8"/>
      <c r="T8" s="8"/>
      <c r="U8" s="9"/>
      <c r="V8" s="8"/>
      <c r="W8" s="8"/>
      <c r="X8" s="8"/>
      <c r="Y8" s="8"/>
      <c r="Z8" s="8"/>
      <c r="AA8" s="8"/>
      <c r="AB8" s="8"/>
      <c r="AC8" s="9"/>
      <c r="AD8" s="8"/>
    </row>
    <row r="9" spans="1:30" x14ac:dyDescent="0.2">
      <c r="A9" s="17"/>
      <c r="B9" s="18" t="s">
        <v>11</v>
      </c>
      <c r="C9" s="19">
        <v>41584</v>
      </c>
      <c r="D9" s="18" t="s">
        <v>30</v>
      </c>
      <c r="E9" s="20"/>
      <c r="F9" s="18"/>
      <c r="G9" s="18"/>
      <c r="H9" s="18"/>
      <c r="I9" s="18">
        <v>0.1</v>
      </c>
      <c r="J9" s="18">
        <v>0.1</v>
      </c>
      <c r="K9" s="18">
        <v>0.05</v>
      </c>
      <c r="L9" s="18"/>
      <c r="M9" s="21">
        <f t="shared" si="0"/>
        <v>0</v>
      </c>
      <c r="N9" s="22">
        <f t="shared" si="1"/>
        <v>0</v>
      </c>
      <c r="O9" s="23">
        <v>1</v>
      </c>
      <c r="P9" s="24">
        <f t="shared" si="2"/>
        <v>0</v>
      </c>
      <c r="Q9" s="24">
        <f t="shared" si="3"/>
        <v>0</v>
      </c>
      <c r="S9" s="8"/>
      <c r="T9" s="8"/>
      <c r="U9" s="9"/>
      <c r="V9" s="8"/>
      <c r="W9" s="8"/>
      <c r="X9" s="8"/>
      <c r="Y9" s="8"/>
      <c r="Z9" s="8"/>
      <c r="AA9" s="8"/>
      <c r="AB9" s="8"/>
      <c r="AC9" s="9"/>
      <c r="AD9" s="8"/>
    </row>
    <row r="10" spans="1:30" x14ac:dyDescent="0.2">
      <c r="A10" s="17"/>
      <c r="B10" s="25" t="s">
        <v>11</v>
      </c>
      <c r="C10" s="19" t="s">
        <v>64</v>
      </c>
      <c r="D10" s="18" t="s">
        <v>30</v>
      </c>
      <c r="E10" s="26" t="s">
        <v>12</v>
      </c>
      <c r="F10" s="18"/>
      <c r="G10" s="18"/>
      <c r="H10" s="18"/>
      <c r="I10" s="18">
        <v>0.1</v>
      </c>
      <c r="J10" s="18">
        <v>0.1</v>
      </c>
      <c r="K10" s="18">
        <v>0.05</v>
      </c>
      <c r="L10" s="27">
        <v>0.2</v>
      </c>
      <c r="M10" s="21">
        <f t="shared" si="0"/>
        <v>0</v>
      </c>
      <c r="N10" s="22">
        <f t="shared" si="1"/>
        <v>0</v>
      </c>
      <c r="O10" s="28">
        <v>1.3</v>
      </c>
      <c r="P10" s="24">
        <f t="shared" si="2"/>
        <v>0</v>
      </c>
      <c r="Q10" s="24">
        <f t="shared" si="3"/>
        <v>0</v>
      </c>
      <c r="R10" s="29" t="s">
        <v>84</v>
      </c>
      <c r="S10" s="8"/>
      <c r="T10" s="8"/>
      <c r="U10" s="9"/>
      <c r="V10" s="8"/>
      <c r="W10" s="8"/>
      <c r="X10" s="8"/>
      <c r="Y10" s="8"/>
      <c r="Z10" s="8"/>
      <c r="AA10" s="8"/>
      <c r="AB10" s="8"/>
      <c r="AC10" s="9"/>
      <c r="AD10" s="8"/>
    </row>
    <row r="11" spans="1:30" x14ac:dyDescent="0.2">
      <c r="A11" s="17"/>
      <c r="B11" s="25" t="s">
        <v>11</v>
      </c>
      <c r="C11" s="19" t="s">
        <v>68</v>
      </c>
      <c r="D11" s="18" t="s">
        <v>30</v>
      </c>
      <c r="E11" s="26" t="s">
        <v>12</v>
      </c>
      <c r="F11" s="18"/>
      <c r="G11" s="18"/>
      <c r="H11" s="18"/>
      <c r="I11" s="18">
        <v>0.1</v>
      </c>
      <c r="J11" s="18">
        <v>0.1</v>
      </c>
      <c r="K11" s="18">
        <v>0.05</v>
      </c>
      <c r="L11" s="27">
        <v>0.2</v>
      </c>
      <c r="M11" s="21">
        <f t="shared" si="0"/>
        <v>0</v>
      </c>
      <c r="N11" s="22">
        <f t="shared" si="1"/>
        <v>0</v>
      </c>
      <c r="O11" s="28">
        <v>1.3</v>
      </c>
      <c r="P11" s="24">
        <f t="shared" si="2"/>
        <v>0</v>
      </c>
      <c r="Q11" s="24">
        <f t="shared" si="3"/>
        <v>0</v>
      </c>
      <c r="R11" s="29" t="s">
        <v>84</v>
      </c>
      <c r="S11" s="8"/>
      <c r="T11" s="8"/>
      <c r="U11" s="9"/>
      <c r="V11" s="8"/>
      <c r="W11" s="8"/>
      <c r="X11" s="8"/>
      <c r="Y11" s="8"/>
      <c r="Z11" s="8"/>
      <c r="AA11" s="8"/>
      <c r="AB11" s="8"/>
      <c r="AC11" s="9"/>
      <c r="AD11" s="8"/>
    </row>
    <row r="12" spans="1:30" x14ac:dyDescent="0.2">
      <c r="A12" s="30"/>
      <c r="B12" s="25" t="s">
        <v>11</v>
      </c>
      <c r="C12" s="31">
        <v>40074</v>
      </c>
      <c r="D12" s="18" t="s">
        <v>30</v>
      </c>
      <c r="E12" s="20" t="s">
        <v>16</v>
      </c>
      <c r="F12" s="18"/>
      <c r="G12" s="18"/>
      <c r="H12" s="18"/>
      <c r="I12" s="18">
        <v>0.1</v>
      </c>
      <c r="J12" s="18">
        <v>0.3</v>
      </c>
      <c r="K12" s="18">
        <v>0.05</v>
      </c>
      <c r="L12" s="18">
        <v>0.8</v>
      </c>
      <c r="M12" s="21">
        <f t="shared" si="0"/>
        <v>0</v>
      </c>
      <c r="N12" s="22">
        <f t="shared" si="1"/>
        <v>0</v>
      </c>
      <c r="O12" s="23">
        <v>1</v>
      </c>
      <c r="P12" s="24">
        <f t="shared" si="2"/>
        <v>0</v>
      </c>
      <c r="Q12" s="24">
        <f t="shared" si="3"/>
        <v>0</v>
      </c>
      <c r="S12" s="8"/>
      <c r="T12" s="8"/>
      <c r="U12" s="9"/>
      <c r="V12" s="8"/>
      <c r="W12" s="8"/>
      <c r="X12" s="8"/>
      <c r="Y12" s="8"/>
      <c r="Z12" s="8"/>
      <c r="AA12" s="8"/>
      <c r="AB12" s="8"/>
      <c r="AC12" s="9"/>
      <c r="AD12" s="8"/>
    </row>
    <row r="13" spans="1:30" s="38" customFormat="1" x14ac:dyDescent="0.2">
      <c r="A13" s="109" t="s">
        <v>78</v>
      </c>
      <c r="B13" s="109"/>
      <c r="C13" s="110"/>
      <c r="D13" s="32"/>
      <c r="E13" s="33"/>
      <c r="F13" s="34"/>
      <c r="G13" s="35">
        <f>SUM(G7:G12)</f>
        <v>0</v>
      </c>
      <c r="H13" s="34"/>
      <c r="I13" s="34"/>
      <c r="J13" s="34"/>
      <c r="K13" s="34"/>
      <c r="L13" s="34"/>
      <c r="M13" s="36"/>
      <c r="N13" s="22"/>
      <c r="O13" s="34"/>
      <c r="P13" s="36"/>
      <c r="Q13" s="37">
        <f>SUM(Q7:Q12)</f>
        <v>0</v>
      </c>
      <c r="S13" s="16"/>
      <c r="T13" s="16"/>
      <c r="U13" s="10"/>
      <c r="V13" s="16"/>
      <c r="W13" s="16"/>
      <c r="X13" s="16"/>
      <c r="Y13" s="16"/>
      <c r="Z13" s="16"/>
      <c r="AA13" s="16"/>
      <c r="AB13" s="16"/>
      <c r="AC13" s="10"/>
      <c r="AD13" s="39"/>
    </row>
    <row r="14" spans="1:30" x14ac:dyDescent="0.2">
      <c r="A14" s="30"/>
      <c r="B14" s="18" t="s">
        <v>11</v>
      </c>
      <c r="C14" s="31">
        <v>43199</v>
      </c>
      <c r="D14" s="18" t="s">
        <v>13</v>
      </c>
      <c r="E14" s="20"/>
      <c r="F14" s="18"/>
      <c r="G14" s="18"/>
      <c r="H14" s="18"/>
      <c r="I14" s="18">
        <v>0.1</v>
      </c>
      <c r="J14" s="18">
        <v>0.1</v>
      </c>
      <c r="K14" s="18">
        <v>0.1</v>
      </c>
      <c r="L14" s="18"/>
      <c r="M14" s="21">
        <f t="shared" si="0"/>
        <v>0</v>
      </c>
      <c r="N14" s="22">
        <f t="shared" si="1"/>
        <v>0</v>
      </c>
      <c r="O14" s="23">
        <v>1</v>
      </c>
      <c r="P14" s="24">
        <f t="shared" si="2"/>
        <v>0</v>
      </c>
      <c r="Q14" s="24">
        <f t="shared" si="3"/>
        <v>0</v>
      </c>
      <c r="S14" s="8"/>
      <c r="T14" s="8"/>
      <c r="U14" s="9"/>
      <c r="V14" s="8"/>
      <c r="W14" s="8"/>
      <c r="X14" s="8"/>
      <c r="Y14" s="8"/>
      <c r="Z14" s="8"/>
      <c r="AA14" s="8"/>
      <c r="AB14" s="8"/>
      <c r="AC14" s="9"/>
      <c r="AD14" s="40"/>
    </row>
    <row r="15" spans="1:30" x14ac:dyDescent="0.2">
      <c r="A15" s="30"/>
      <c r="B15" s="18" t="s">
        <v>11</v>
      </c>
      <c r="C15" s="31" t="s">
        <v>65</v>
      </c>
      <c r="D15" s="18" t="s">
        <v>13</v>
      </c>
      <c r="E15" s="20" t="s">
        <v>15</v>
      </c>
      <c r="F15" s="18"/>
      <c r="G15" s="18"/>
      <c r="H15" s="18"/>
      <c r="I15" s="18">
        <v>0.1</v>
      </c>
      <c r="J15" s="18">
        <v>0.3</v>
      </c>
      <c r="K15" s="18">
        <v>0.1</v>
      </c>
      <c r="L15" s="18">
        <v>0.4</v>
      </c>
      <c r="M15" s="21">
        <f t="shared" si="0"/>
        <v>0</v>
      </c>
      <c r="N15" s="22">
        <f t="shared" si="1"/>
        <v>0</v>
      </c>
      <c r="O15" s="23">
        <v>1</v>
      </c>
      <c r="P15" s="24">
        <f t="shared" si="2"/>
        <v>0</v>
      </c>
      <c r="Q15" s="24">
        <f t="shared" si="3"/>
        <v>0</v>
      </c>
      <c r="S15" s="8"/>
      <c r="T15" s="8"/>
      <c r="U15" s="9"/>
      <c r="V15" s="8"/>
      <c r="W15" s="8"/>
      <c r="X15" s="8"/>
      <c r="Y15" s="8"/>
      <c r="Z15" s="8"/>
      <c r="AA15" s="8"/>
      <c r="AB15" s="8"/>
      <c r="AC15" s="9"/>
      <c r="AD15" s="40"/>
    </row>
    <row r="16" spans="1:30" x14ac:dyDescent="0.2">
      <c r="A16" s="30"/>
      <c r="B16" s="18" t="s">
        <v>11</v>
      </c>
      <c r="C16" s="31">
        <v>42598</v>
      </c>
      <c r="D16" s="18" t="s">
        <v>13</v>
      </c>
      <c r="E16" s="20"/>
      <c r="F16" s="18"/>
      <c r="G16" s="18"/>
      <c r="H16" s="18"/>
      <c r="I16" s="18">
        <v>0.1</v>
      </c>
      <c r="J16" s="18">
        <v>0.3</v>
      </c>
      <c r="K16" s="18">
        <v>0.1</v>
      </c>
      <c r="L16" s="18"/>
      <c r="M16" s="21">
        <f t="shared" si="0"/>
        <v>0</v>
      </c>
      <c r="N16" s="22">
        <f t="shared" si="1"/>
        <v>0</v>
      </c>
      <c r="O16" s="23">
        <v>1</v>
      </c>
      <c r="P16" s="24">
        <f t="shared" si="2"/>
        <v>0</v>
      </c>
      <c r="Q16" s="24">
        <f t="shared" si="3"/>
        <v>0</v>
      </c>
      <c r="S16" s="8"/>
      <c r="T16" s="8"/>
      <c r="U16" s="9"/>
      <c r="V16" s="8"/>
      <c r="W16" s="8"/>
      <c r="X16" s="8"/>
      <c r="Y16" s="8"/>
      <c r="Z16" s="8"/>
      <c r="AA16" s="8"/>
      <c r="AB16" s="8"/>
      <c r="AC16" s="9"/>
      <c r="AD16" s="40"/>
    </row>
    <row r="17" spans="1:30" x14ac:dyDescent="0.2">
      <c r="A17" s="18" t="s">
        <v>29</v>
      </c>
      <c r="B17" s="18" t="s">
        <v>11</v>
      </c>
      <c r="C17" s="31" t="s">
        <v>60</v>
      </c>
      <c r="D17" s="18" t="s">
        <v>13</v>
      </c>
      <c r="E17" s="26" t="s">
        <v>12</v>
      </c>
      <c r="F17" s="23"/>
      <c r="G17" s="18"/>
      <c r="H17" s="18"/>
      <c r="I17" s="18">
        <v>0.1</v>
      </c>
      <c r="J17" s="18">
        <v>0.1</v>
      </c>
      <c r="K17" s="18">
        <v>0.1</v>
      </c>
      <c r="L17" s="27">
        <v>0.2</v>
      </c>
      <c r="M17" s="21">
        <f t="shared" si="0"/>
        <v>0</v>
      </c>
      <c r="N17" s="22">
        <f t="shared" si="1"/>
        <v>0</v>
      </c>
      <c r="O17" s="28">
        <v>1.3</v>
      </c>
      <c r="P17" s="24">
        <f t="shared" si="2"/>
        <v>0</v>
      </c>
      <c r="Q17" s="24">
        <f t="shared" si="3"/>
        <v>0</v>
      </c>
      <c r="R17" s="29" t="s">
        <v>84</v>
      </c>
      <c r="S17" s="8"/>
      <c r="T17" s="8"/>
      <c r="U17" s="9"/>
      <c r="V17" s="8"/>
      <c r="W17" s="8"/>
      <c r="X17" s="8"/>
      <c r="Y17" s="8"/>
      <c r="Z17" s="8"/>
      <c r="AA17" s="8"/>
      <c r="AB17" s="8"/>
      <c r="AC17" s="9"/>
      <c r="AD17" s="40"/>
    </row>
    <row r="18" spans="1:30" s="38" customFormat="1" x14ac:dyDescent="0.2">
      <c r="A18" s="109" t="s">
        <v>79</v>
      </c>
      <c r="B18" s="120"/>
      <c r="C18" s="120"/>
      <c r="D18" s="32"/>
      <c r="E18" s="33"/>
      <c r="F18" s="32"/>
      <c r="G18" s="35">
        <f>SUM(G14:G17)</f>
        <v>0</v>
      </c>
      <c r="H18" s="32"/>
      <c r="I18" s="32"/>
      <c r="J18" s="32"/>
      <c r="K18" s="32"/>
      <c r="L18" s="32"/>
      <c r="M18" s="36"/>
      <c r="N18" s="22"/>
      <c r="O18" s="34"/>
      <c r="P18" s="36"/>
      <c r="Q18" s="37">
        <f>SUM(Q14:Q17)</f>
        <v>0</v>
      </c>
      <c r="S18" s="16"/>
      <c r="T18" s="16"/>
      <c r="U18" s="10"/>
      <c r="V18" s="16"/>
      <c r="W18" s="16"/>
      <c r="X18" s="16"/>
      <c r="Y18" s="16"/>
      <c r="Z18" s="16"/>
      <c r="AA18" s="16"/>
      <c r="AB18" s="16"/>
      <c r="AC18" s="10"/>
      <c r="AD18" s="16"/>
    </row>
    <row r="19" spans="1:30" x14ac:dyDescent="0.2">
      <c r="A19" s="18"/>
      <c r="B19" s="18" t="s">
        <v>11</v>
      </c>
      <c r="C19" s="41" t="s">
        <v>54</v>
      </c>
      <c r="D19" s="18" t="s">
        <v>14</v>
      </c>
      <c r="E19" s="20"/>
      <c r="F19" s="18"/>
      <c r="G19" s="18"/>
      <c r="H19" s="18"/>
      <c r="I19" s="18">
        <v>0.1</v>
      </c>
      <c r="J19" s="18">
        <v>0.1</v>
      </c>
      <c r="K19" s="18">
        <v>0.05</v>
      </c>
      <c r="L19" s="18"/>
      <c r="M19" s="21">
        <f t="shared" si="0"/>
        <v>0</v>
      </c>
      <c r="N19" s="22">
        <f>ROUND(M19,2)</f>
        <v>0</v>
      </c>
      <c r="O19" s="23">
        <v>1</v>
      </c>
      <c r="P19" s="24">
        <f t="shared" si="2"/>
        <v>0</v>
      </c>
      <c r="Q19" s="24">
        <f t="shared" si="3"/>
        <v>0</v>
      </c>
      <c r="S19" s="8"/>
      <c r="T19" s="8"/>
      <c r="U19" s="9"/>
      <c r="V19" s="8"/>
      <c r="W19" s="8"/>
      <c r="X19" s="8"/>
      <c r="Y19" s="8"/>
      <c r="Z19" s="8"/>
      <c r="AA19" s="8"/>
      <c r="AB19" s="8"/>
      <c r="AC19" s="9"/>
      <c r="AD19" s="40"/>
    </row>
    <row r="20" spans="1:30" x14ac:dyDescent="0.2">
      <c r="A20" s="18"/>
      <c r="B20" s="18" t="s">
        <v>11</v>
      </c>
      <c r="C20" s="41" t="s">
        <v>55</v>
      </c>
      <c r="D20" s="18" t="s">
        <v>14</v>
      </c>
      <c r="E20" s="20"/>
      <c r="F20" s="18"/>
      <c r="G20" s="18"/>
      <c r="H20" s="18"/>
      <c r="I20" s="18">
        <v>0.1</v>
      </c>
      <c r="J20" s="18">
        <v>0.1</v>
      </c>
      <c r="K20" s="18">
        <v>0.05</v>
      </c>
      <c r="L20" s="18"/>
      <c r="M20" s="21">
        <f t="shared" si="0"/>
        <v>0</v>
      </c>
      <c r="N20" s="22">
        <f>ROUND(M20,2)</f>
        <v>0</v>
      </c>
      <c r="O20" s="23">
        <v>1</v>
      </c>
      <c r="P20" s="24">
        <f t="shared" si="2"/>
        <v>0</v>
      </c>
      <c r="Q20" s="24">
        <f t="shared" si="3"/>
        <v>0</v>
      </c>
      <c r="S20" s="8"/>
      <c r="T20" s="8"/>
      <c r="U20" s="9"/>
      <c r="V20" s="8"/>
      <c r="W20" s="8"/>
      <c r="X20" s="8"/>
      <c r="Y20" s="8"/>
      <c r="Z20" s="8"/>
      <c r="AA20" s="8"/>
      <c r="AB20" s="8"/>
      <c r="AC20" s="9"/>
      <c r="AD20" s="40"/>
    </row>
    <row r="21" spans="1:30" s="38" customFormat="1" x14ac:dyDescent="0.2">
      <c r="A21" s="109" t="s">
        <v>80</v>
      </c>
      <c r="B21" s="110"/>
      <c r="C21" s="110"/>
      <c r="D21" s="34"/>
      <c r="E21" s="42"/>
      <c r="F21" s="34"/>
      <c r="G21" s="35">
        <f>SUM(G19:G20)</f>
        <v>0</v>
      </c>
      <c r="H21" s="34"/>
      <c r="I21" s="34"/>
      <c r="J21" s="34"/>
      <c r="K21" s="34"/>
      <c r="L21" s="34"/>
      <c r="M21" s="36"/>
      <c r="N21" s="22"/>
      <c r="O21" s="34"/>
      <c r="P21" s="36"/>
      <c r="Q21" s="37">
        <f>SUM(Q19:Q20)</f>
        <v>0</v>
      </c>
      <c r="S21" s="16"/>
      <c r="T21" s="16"/>
      <c r="U21" s="10"/>
      <c r="V21" s="16"/>
      <c r="W21" s="16"/>
      <c r="X21" s="16"/>
      <c r="Y21" s="16"/>
      <c r="Z21" s="16"/>
      <c r="AA21" s="16"/>
      <c r="AB21" s="16"/>
      <c r="AC21" s="10"/>
      <c r="AD21" s="39"/>
    </row>
    <row r="22" spans="1:30" s="38" customFormat="1" x14ac:dyDescent="0.2">
      <c r="A22" s="30"/>
      <c r="B22" s="25" t="s">
        <v>11</v>
      </c>
      <c r="C22" s="31">
        <v>37886</v>
      </c>
      <c r="D22" s="18" t="s">
        <v>31</v>
      </c>
      <c r="E22" s="20" t="s">
        <v>15</v>
      </c>
      <c r="F22" s="18"/>
      <c r="G22" s="18"/>
      <c r="H22" s="18"/>
      <c r="I22" s="18">
        <v>0.1</v>
      </c>
      <c r="J22" s="18">
        <v>0.3</v>
      </c>
      <c r="K22" s="18">
        <v>0.05</v>
      </c>
      <c r="L22" s="18">
        <v>0.4</v>
      </c>
      <c r="M22" s="21">
        <f t="shared" si="0"/>
        <v>0</v>
      </c>
      <c r="N22" s="22">
        <f t="shared" ref="N22:N25" si="4">ROUND(M22,0)</f>
        <v>0</v>
      </c>
      <c r="O22" s="23">
        <v>1</v>
      </c>
      <c r="P22" s="24">
        <f t="shared" si="2"/>
        <v>0</v>
      </c>
      <c r="Q22" s="24">
        <f t="shared" si="3"/>
        <v>0</v>
      </c>
      <c r="S22" s="16"/>
      <c r="T22" s="16"/>
      <c r="U22" s="10"/>
      <c r="V22" s="16"/>
      <c r="W22" s="16"/>
      <c r="X22" s="16"/>
      <c r="Y22" s="16"/>
      <c r="Z22" s="16"/>
      <c r="AA22" s="16"/>
      <c r="AB22" s="16"/>
      <c r="AC22" s="10"/>
      <c r="AD22" s="39"/>
    </row>
    <row r="23" spans="1:30" x14ac:dyDescent="0.2">
      <c r="A23" s="30"/>
      <c r="B23" s="25" t="s">
        <v>11</v>
      </c>
      <c r="C23" s="31" t="s">
        <v>63</v>
      </c>
      <c r="D23" s="18" t="s">
        <v>31</v>
      </c>
      <c r="E23" s="26" t="s">
        <v>12</v>
      </c>
      <c r="F23" s="18"/>
      <c r="G23" s="18"/>
      <c r="H23" s="18"/>
      <c r="I23" s="18">
        <v>0.1</v>
      </c>
      <c r="J23" s="18">
        <v>0.1</v>
      </c>
      <c r="K23" s="18">
        <v>0.05</v>
      </c>
      <c r="L23" s="27">
        <v>0.2</v>
      </c>
      <c r="M23" s="21">
        <f t="shared" si="0"/>
        <v>0</v>
      </c>
      <c r="N23" s="22">
        <f t="shared" si="4"/>
        <v>0</v>
      </c>
      <c r="O23" s="28">
        <v>1.3</v>
      </c>
      <c r="P23" s="24">
        <f t="shared" si="2"/>
        <v>0</v>
      </c>
      <c r="Q23" s="24">
        <f t="shared" si="3"/>
        <v>0</v>
      </c>
      <c r="R23" s="29" t="s">
        <v>84</v>
      </c>
      <c r="S23" s="8"/>
      <c r="T23" s="8"/>
      <c r="U23" s="9"/>
      <c r="V23" s="8"/>
      <c r="W23" s="8"/>
      <c r="X23" s="8"/>
      <c r="Y23" s="8"/>
      <c r="Z23" s="8"/>
      <c r="AA23" s="8"/>
      <c r="AB23" s="8"/>
      <c r="AC23" s="9"/>
      <c r="AD23" s="8"/>
    </row>
    <row r="24" spans="1:30" x14ac:dyDescent="0.2">
      <c r="A24" s="30"/>
      <c r="B24" s="25" t="s">
        <v>11</v>
      </c>
      <c r="C24" s="31">
        <v>44448</v>
      </c>
      <c r="D24" s="18" t="s">
        <v>61</v>
      </c>
      <c r="E24" s="20"/>
      <c r="F24" s="18"/>
      <c r="G24" s="18"/>
      <c r="H24" s="18"/>
      <c r="I24" s="18">
        <v>0.1</v>
      </c>
      <c r="J24" s="18">
        <v>0.1</v>
      </c>
      <c r="K24" s="18">
        <v>0.05</v>
      </c>
      <c r="L24" s="18"/>
      <c r="M24" s="21">
        <f t="shared" si="0"/>
        <v>0</v>
      </c>
      <c r="N24" s="22">
        <f t="shared" si="4"/>
        <v>0</v>
      </c>
      <c r="O24" s="23">
        <v>1</v>
      </c>
      <c r="P24" s="24">
        <f t="shared" si="2"/>
        <v>0</v>
      </c>
      <c r="Q24" s="24">
        <f t="shared" si="3"/>
        <v>0</v>
      </c>
      <c r="S24" s="8"/>
      <c r="T24" s="8"/>
      <c r="U24" s="9"/>
      <c r="V24" s="8"/>
      <c r="W24" s="8"/>
      <c r="X24" s="8"/>
      <c r="Y24" s="8"/>
      <c r="Z24" s="8"/>
      <c r="AA24" s="8"/>
      <c r="AB24" s="8"/>
      <c r="AC24" s="9"/>
      <c r="AD24" s="8"/>
    </row>
    <row r="25" spans="1:30" x14ac:dyDescent="0.2">
      <c r="A25" s="23" t="s">
        <v>29</v>
      </c>
      <c r="B25" s="25" t="s">
        <v>11</v>
      </c>
      <c r="C25" s="31" t="s">
        <v>69</v>
      </c>
      <c r="D25" s="18" t="s">
        <v>59</v>
      </c>
      <c r="E25" s="20"/>
      <c r="F25" s="18"/>
      <c r="G25" s="18"/>
      <c r="H25" s="18"/>
      <c r="I25" s="18">
        <v>0.1</v>
      </c>
      <c r="J25" s="18">
        <v>0.3</v>
      </c>
      <c r="K25" s="18">
        <v>0.05</v>
      </c>
      <c r="L25" s="18"/>
      <c r="M25" s="21">
        <f t="shared" si="0"/>
        <v>0</v>
      </c>
      <c r="N25" s="22">
        <f t="shared" si="4"/>
        <v>0</v>
      </c>
      <c r="O25" s="23">
        <v>1</v>
      </c>
      <c r="P25" s="24">
        <f t="shared" si="2"/>
        <v>0</v>
      </c>
      <c r="Q25" s="24">
        <f t="shared" si="3"/>
        <v>0</v>
      </c>
      <c r="S25" s="8"/>
      <c r="T25" s="8"/>
      <c r="U25" s="9"/>
      <c r="V25" s="8"/>
      <c r="W25" s="8"/>
      <c r="X25" s="8"/>
      <c r="Y25" s="8"/>
      <c r="Z25" s="8"/>
      <c r="AA25" s="8"/>
      <c r="AB25" s="8"/>
      <c r="AC25" s="9"/>
      <c r="AD25" s="8"/>
    </row>
    <row r="26" spans="1:30" s="38" customFormat="1" x14ac:dyDescent="0.2">
      <c r="A26" s="32" t="s">
        <v>81</v>
      </c>
      <c r="B26" s="34"/>
      <c r="C26" s="43"/>
      <c r="D26" s="34"/>
      <c r="E26" s="42"/>
      <c r="F26" s="34"/>
      <c r="G26" s="35">
        <f>SUM(G22:G25)</f>
        <v>0</v>
      </c>
      <c r="H26" s="34"/>
      <c r="I26" s="34"/>
      <c r="J26" s="34"/>
      <c r="K26" s="34"/>
      <c r="L26" s="34"/>
      <c r="M26" s="36"/>
      <c r="N26" s="22"/>
      <c r="O26" s="34"/>
      <c r="P26" s="36"/>
      <c r="Q26" s="37">
        <f>SUM(Q22:Q25)</f>
        <v>0</v>
      </c>
      <c r="S26" s="16"/>
      <c r="T26" s="16"/>
      <c r="U26" s="10"/>
      <c r="V26" s="16"/>
      <c r="W26" s="16"/>
      <c r="X26" s="16"/>
      <c r="Y26" s="16"/>
      <c r="Z26" s="16"/>
      <c r="AA26" s="16"/>
      <c r="AB26" s="16"/>
      <c r="AC26" s="10"/>
      <c r="AD26" s="39"/>
    </row>
    <row r="27" spans="1:30" x14ac:dyDescent="0.2">
      <c r="A27" s="18" t="s">
        <v>29</v>
      </c>
      <c r="B27" s="25" t="s">
        <v>11</v>
      </c>
      <c r="C27" s="31" t="s">
        <v>66</v>
      </c>
      <c r="D27" s="18" t="s">
        <v>32</v>
      </c>
      <c r="E27" s="20" t="s">
        <v>15</v>
      </c>
      <c r="F27" s="18"/>
      <c r="G27" s="44"/>
      <c r="H27" s="18"/>
      <c r="I27" s="18">
        <v>0.1</v>
      </c>
      <c r="J27" s="18">
        <v>0.2</v>
      </c>
      <c r="K27" s="18">
        <v>0.05</v>
      </c>
      <c r="L27" s="18">
        <v>0.4</v>
      </c>
      <c r="M27" s="21">
        <f t="shared" si="0"/>
        <v>0</v>
      </c>
      <c r="N27" s="22">
        <f t="shared" ref="N27" si="5">ROUND(M27,0)</f>
        <v>0</v>
      </c>
      <c r="O27" s="18">
        <v>1</v>
      </c>
      <c r="P27" s="24">
        <f t="shared" si="2"/>
        <v>0</v>
      </c>
      <c r="Q27" s="24">
        <f t="shared" si="3"/>
        <v>0</v>
      </c>
      <c r="S27" s="8"/>
      <c r="T27" s="8"/>
      <c r="U27" s="9"/>
      <c r="V27" s="8"/>
      <c r="W27" s="8"/>
      <c r="X27" s="8"/>
      <c r="Y27" s="8"/>
      <c r="Z27" s="8"/>
      <c r="AA27" s="8"/>
      <c r="AB27" s="8"/>
      <c r="AC27" s="9"/>
      <c r="AD27" s="40"/>
    </row>
    <row r="28" spans="1:30" s="38" customFormat="1" x14ac:dyDescent="0.2">
      <c r="A28" s="32" t="s">
        <v>82</v>
      </c>
      <c r="B28" s="45"/>
      <c r="C28" s="43"/>
      <c r="D28" s="34"/>
      <c r="E28" s="42"/>
      <c r="F28" s="34"/>
      <c r="G28" s="35">
        <f>SUM(G27:G27)</f>
        <v>0</v>
      </c>
      <c r="H28" s="34"/>
      <c r="I28" s="34"/>
      <c r="J28" s="34"/>
      <c r="K28" s="34"/>
      <c r="L28" s="34"/>
      <c r="M28" s="36"/>
      <c r="N28" s="22"/>
      <c r="O28" s="34"/>
      <c r="P28" s="36"/>
      <c r="Q28" s="37">
        <f>SUM(Q27:Q27)</f>
        <v>0</v>
      </c>
      <c r="S28" s="16"/>
      <c r="T28" s="16"/>
      <c r="U28" s="10"/>
      <c r="V28" s="16"/>
      <c r="W28" s="16"/>
      <c r="X28" s="16"/>
      <c r="Y28" s="16"/>
      <c r="Z28" s="16"/>
      <c r="AA28" s="16"/>
      <c r="AB28" s="16"/>
      <c r="AC28" s="10"/>
      <c r="AD28" s="39"/>
    </row>
    <row r="29" spans="1:30" x14ac:dyDescent="0.2">
      <c r="A29" s="18"/>
      <c r="B29" s="18" t="s">
        <v>27</v>
      </c>
      <c r="C29" s="31">
        <v>46702</v>
      </c>
      <c r="D29" s="18" t="s">
        <v>17</v>
      </c>
      <c r="E29" s="20" t="s">
        <v>15</v>
      </c>
      <c r="F29" s="46"/>
      <c r="G29" s="44">
        <f t="shared" ref="G29:G39" si="6">F29/18</f>
        <v>0</v>
      </c>
      <c r="H29" s="18"/>
      <c r="I29" s="18"/>
      <c r="J29" s="18">
        <v>0.2</v>
      </c>
      <c r="K29" s="18">
        <v>0.05</v>
      </c>
      <c r="L29" s="18">
        <v>0.4</v>
      </c>
      <c r="M29" s="21">
        <f t="shared" si="0"/>
        <v>0</v>
      </c>
      <c r="N29" s="22">
        <f t="shared" ref="N29:N39" si="7">ROUND(M29,0)</f>
        <v>0</v>
      </c>
      <c r="O29" s="23">
        <v>1</v>
      </c>
      <c r="P29" s="24">
        <f t="shared" si="2"/>
        <v>0</v>
      </c>
      <c r="Q29" s="24">
        <f t="shared" si="3"/>
        <v>0</v>
      </c>
      <c r="S29" s="8"/>
      <c r="T29" s="8"/>
      <c r="U29" s="9"/>
      <c r="V29" s="8"/>
      <c r="W29" s="8"/>
      <c r="X29" s="8"/>
      <c r="Y29" s="8"/>
      <c r="Z29" s="8"/>
      <c r="AA29" s="8"/>
      <c r="AB29" s="8"/>
      <c r="AC29" s="9"/>
      <c r="AD29" s="40"/>
    </row>
    <row r="30" spans="1:30" x14ac:dyDescent="0.2">
      <c r="A30" s="18"/>
      <c r="B30" s="18" t="s">
        <v>11</v>
      </c>
      <c r="C30" s="31" t="s">
        <v>62</v>
      </c>
      <c r="D30" s="18" t="s">
        <v>17</v>
      </c>
      <c r="E30" s="20" t="s">
        <v>15</v>
      </c>
      <c r="F30" s="46"/>
      <c r="G30" s="44">
        <f t="shared" si="6"/>
        <v>0</v>
      </c>
      <c r="H30" s="18"/>
      <c r="I30" s="18">
        <v>0.1</v>
      </c>
      <c r="J30" s="18">
        <v>0.1</v>
      </c>
      <c r="K30" s="18">
        <v>0.05</v>
      </c>
      <c r="L30" s="18">
        <v>0.4</v>
      </c>
      <c r="M30" s="21">
        <f t="shared" si="0"/>
        <v>0</v>
      </c>
      <c r="N30" s="22">
        <f t="shared" si="7"/>
        <v>0</v>
      </c>
      <c r="O30" s="23">
        <v>1</v>
      </c>
      <c r="P30" s="24">
        <f t="shared" si="2"/>
        <v>0</v>
      </c>
      <c r="Q30" s="24">
        <f t="shared" si="3"/>
        <v>0</v>
      </c>
      <c r="S30" s="8"/>
      <c r="T30" s="8"/>
      <c r="U30" s="9"/>
      <c r="V30" s="8"/>
      <c r="W30" s="8"/>
      <c r="X30" s="8"/>
      <c r="Y30" s="8"/>
      <c r="Z30" s="8"/>
      <c r="AA30" s="8"/>
      <c r="AB30" s="8"/>
      <c r="AC30" s="9"/>
      <c r="AD30" s="40"/>
    </row>
    <row r="31" spans="1:30" x14ac:dyDescent="0.2">
      <c r="A31" s="18"/>
      <c r="B31" s="25" t="s">
        <v>11</v>
      </c>
      <c r="C31" s="19" t="s">
        <v>64</v>
      </c>
      <c r="D31" s="18" t="s">
        <v>30</v>
      </c>
      <c r="E31" s="26" t="s">
        <v>12</v>
      </c>
      <c r="F31" s="23"/>
      <c r="G31" s="44">
        <f t="shared" si="6"/>
        <v>0</v>
      </c>
      <c r="H31" s="18"/>
      <c r="I31" s="18">
        <v>0.1</v>
      </c>
      <c r="J31" s="18">
        <v>0.1</v>
      </c>
      <c r="K31" s="18">
        <v>0.05</v>
      </c>
      <c r="L31" s="27">
        <v>0.2</v>
      </c>
      <c r="M31" s="21">
        <f t="shared" si="0"/>
        <v>0</v>
      </c>
      <c r="N31" s="22">
        <f t="shared" si="7"/>
        <v>0</v>
      </c>
      <c r="O31" s="28">
        <v>1.3</v>
      </c>
      <c r="P31" s="24">
        <f t="shared" si="2"/>
        <v>0</v>
      </c>
      <c r="Q31" s="24">
        <f t="shared" si="3"/>
        <v>0</v>
      </c>
      <c r="R31" s="29" t="s">
        <v>84</v>
      </c>
      <c r="S31" s="8"/>
      <c r="T31" s="8"/>
      <c r="U31" s="9"/>
      <c r="V31" s="8"/>
      <c r="W31" s="8"/>
      <c r="X31" s="8"/>
      <c r="Y31" s="8"/>
      <c r="Z31" s="8"/>
      <c r="AA31" s="8"/>
      <c r="AB31" s="8"/>
      <c r="AC31" s="9"/>
      <c r="AD31" s="40"/>
    </row>
    <row r="32" spans="1:30" x14ac:dyDescent="0.2">
      <c r="A32" s="18"/>
      <c r="B32" s="18" t="s">
        <v>11</v>
      </c>
      <c r="C32" s="31">
        <v>42512</v>
      </c>
      <c r="D32" s="18" t="s">
        <v>17</v>
      </c>
      <c r="E32" s="20"/>
      <c r="F32" s="46"/>
      <c r="G32" s="44">
        <f t="shared" si="6"/>
        <v>0</v>
      </c>
      <c r="H32" s="18"/>
      <c r="I32" s="18">
        <v>0.1</v>
      </c>
      <c r="J32" s="18">
        <v>0.3</v>
      </c>
      <c r="K32" s="18">
        <v>0.05</v>
      </c>
      <c r="L32" s="18"/>
      <c r="M32" s="21">
        <f t="shared" si="0"/>
        <v>0</v>
      </c>
      <c r="N32" s="22">
        <f t="shared" si="7"/>
        <v>0</v>
      </c>
      <c r="O32" s="23">
        <v>1</v>
      </c>
      <c r="P32" s="24">
        <f t="shared" si="2"/>
        <v>0</v>
      </c>
      <c r="Q32" s="24">
        <f t="shared" si="3"/>
        <v>0</v>
      </c>
      <c r="S32" s="8"/>
      <c r="T32" s="8"/>
      <c r="U32" s="9"/>
      <c r="V32" s="8"/>
      <c r="W32" s="8"/>
      <c r="X32" s="8"/>
      <c r="Y32" s="8"/>
      <c r="Z32" s="8"/>
      <c r="AA32" s="8"/>
      <c r="AB32" s="8"/>
      <c r="AC32" s="9"/>
      <c r="AD32" s="40"/>
    </row>
    <row r="33" spans="1:146" x14ac:dyDescent="0.2">
      <c r="A33" s="18"/>
      <c r="B33" s="18" t="s">
        <v>11</v>
      </c>
      <c r="C33" s="31" t="s">
        <v>67</v>
      </c>
      <c r="D33" s="18" t="s">
        <v>17</v>
      </c>
      <c r="E33" s="26" t="s">
        <v>12</v>
      </c>
      <c r="F33" s="46"/>
      <c r="G33" s="44">
        <f t="shared" si="6"/>
        <v>0</v>
      </c>
      <c r="H33" s="18"/>
      <c r="I33" s="18">
        <v>0.1</v>
      </c>
      <c r="J33" s="18">
        <v>0.1</v>
      </c>
      <c r="K33" s="18">
        <v>0.05</v>
      </c>
      <c r="L33" s="27">
        <v>0.2</v>
      </c>
      <c r="M33" s="21">
        <f t="shared" si="0"/>
        <v>0</v>
      </c>
      <c r="N33" s="22">
        <f t="shared" si="7"/>
        <v>0</v>
      </c>
      <c r="O33" s="28">
        <v>1.3</v>
      </c>
      <c r="P33" s="24">
        <f t="shared" si="2"/>
        <v>0</v>
      </c>
      <c r="Q33" s="24">
        <f t="shared" si="3"/>
        <v>0</v>
      </c>
      <c r="R33" s="29" t="s">
        <v>84</v>
      </c>
      <c r="S33" s="8"/>
      <c r="T33" s="8"/>
      <c r="U33" s="9"/>
      <c r="V33" s="8"/>
      <c r="W33" s="8"/>
      <c r="X33" s="8"/>
      <c r="Y33" s="8"/>
      <c r="Z33" s="8"/>
      <c r="AA33" s="8"/>
      <c r="AB33" s="8"/>
      <c r="AC33" s="9"/>
      <c r="AD33" s="40"/>
    </row>
    <row r="34" spans="1:146" x14ac:dyDescent="0.2">
      <c r="A34" s="18"/>
      <c r="B34" s="18" t="s">
        <v>11</v>
      </c>
      <c r="C34" s="31">
        <v>37294</v>
      </c>
      <c r="D34" s="18" t="s">
        <v>17</v>
      </c>
      <c r="E34" s="20"/>
      <c r="F34" s="46"/>
      <c r="G34" s="44">
        <f t="shared" si="6"/>
        <v>0</v>
      </c>
      <c r="H34" s="18"/>
      <c r="I34" s="18">
        <v>0.1</v>
      </c>
      <c r="J34" s="18">
        <v>0.1</v>
      </c>
      <c r="K34" s="18">
        <v>0.05</v>
      </c>
      <c r="L34" s="18"/>
      <c r="M34" s="21">
        <f t="shared" si="0"/>
        <v>0</v>
      </c>
      <c r="N34" s="22">
        <f t="shared" si="7"/>
        <v>0</v>
      </c>
      <c r="O34" s="23">
        <v>1</v>
      </c>
      <c r="P34" s="24">
        <f t="shared" si="2"/>
        <v>0</v>
      </c>
      <c r="Q34" s="24">
        <f t="shared" si="3"/>
        <v>0</v>
      </c>
      <c r="S34" s="8"/>
      <c r="T34" s="8"/>
      <c r="U34" s="9"/>
      <c r="V34" s="8"/>
      <c r="W34" s="8"/>
      <c r="X34" s="8"/>
      <c r="Y34" s="8"/>
      <c r="Z34" s="8"/>
      <c r="AA34" s="8"/>
      <c r="AB34" s="8"/>
      <c r="AC34" s="9"/>
      <c r="AD34" s="40"/>
    </row>
    <row r="35" spans="1:146" x14ac:dyDescent="0.2">
      <c r="A35" s="18"/>
      <c r="B35" s="25" t="s">
        <v>11</v>
      </c>
      <c r="C35" s="31" t="s">
        <v>63</v>
      </c>
      <c r="D35" s="18" t="s">
        <v>17</v>
      </c>
      <c r="E35" s="26" t="s">
        <v>12</v>
      </c>
      <c r="F35" s="23"/>
      <c r="G35" s="44">
        <f t="shared" si="6"/>
        <v>0</v>
      </c>
      <c r="H35" s="18"/>
      <c r="I35" s="18">
        <v>0.1</v>
      </c>
      <c r="J35" s="18">
        <v>0.1</v>
      </c>
      <c r="K35" s="18">
        <v>0.05</v>
      </c>
      <c r="L35" s="27">
        <v>0.2</v>
      </c>
      <c r="M35" s="21">
        <f t="shared" si="0"/>
        <v>0</v>
      </c>
      <c r="N35" s="22">
        <f t="shared" si="7"/>
        <v>0</v>
      </c>
      <c r="O35" s="28">
        <v>1.3</v>
      </c>
      <c r="P35" s="24">
        <f t="shared" si="2"/>
        <v>0</v>
      </c>
      <c r="Q35" s="24">
        <f t="shared" si="3"/>
        <v>0</v>
      </c>
      <c r="R35" s="29" t="s">
        <v>84</v>
      </c>
      <c r="S35" s="8"/>
      <c r="T35" s="8"/>
      <c r="U35" s="9"/>
      <c r="V35" s="8"/>
      <c r="W35" s="8"/>
      <c r="X35" s="8"/>
      <c r="Y35" s="8"/>
      <c r="Z35" s="8"/>
      <c r="AA35" s="8"/>
      <c r="AB35" s="8"/>
      <c r="AC35" s="9"/>
      <c r="AD35" s="40"/>
    </row>
    <row r="36" spans="1:146" x14ac:dyDescent="0.2">
      <c r="A36" s="18"/>
      <c r="B36" s="25" t="s">
        <v>11</v>
      </c>
      <c r="C36" s="31">
        <v>44438</v>
      </c>
      <c r="D36" s="18" t="s">
        <v>17</v>
      </c>
      <c r="E36" s="20"/>
      <c r="F36" s="23"/>
      <c r="G36" s="44">
        <f t="shared" si="6"/>
        <v>0</v>
      </c>
      <c r="H36" s="18"/>
      <c r="I36" s="18">
        <v>0.1</v>
      </c>
      <c r="J36" s="18">
        <v>0.3</v>
      </c>
      <c r="K36" s="18">
        <v>0.05</v>
      </c>
      <c r="L36" s="18"/>
      <c r="M36" s="21">
        <f t="shared" si="0"/>
        <v>0</v>
      </c>
      <c r="N36" s="22">
        <f t="shared" si="7"/>
        <v>0</v>
      </c>
      <c r="O36" s="23">
        <v>1</v>
      </c>
      <c r="P36" s="24">
        <f t="shared" si="2"/>
        <v>0</v>
      </c>
      <c r="Q36" s="24">
        <f t="shared" si="3"/>
        <v>0</v>
      </c>
      <c r="S36" s="8"/>
      <c r="T36" s="8"/>
      <c r="U36" s="9"/>
      <c r="V36" s="8"/>
      <c r="W36" s="8"/>
      <c r="X36" s="8"/>
      <c r="Y36" s="8"/>
      <c r="Z36" s="8"/>
      <c r="AA36" s="8"/>
      <c r="AB36" s="8"/>
      <c r="AC36" s="9"/>
      <c r="AD36" s="40"/>
    </row>
    <row r="37" spans="1:146" x14ac:dyDescent="0.2">
      <c r="A37" s="18"/>
      <c r="B37" s="18" t="s">
        <v>11</v>
      </c>
      <c r="C37" s="31">
        <v>40858</v>
      </c>
      <c r="D37" s="18" t="s">
        <v>17</v>
      </c>
      <c r="E37" s="20" t="s">
        <v>15</v>
      </c>
      <c r="F37" s="46"/>
      <c r="G37" s="44">
        <f t="shared" si="6"/>
        <v>0</v>
      </c>
      <c r="H37" s="18"/>
      <c r="I37" s="18">
        <v>0.1</v>
      </c>
      <c r="J37" s="18">
        <v>0.2</v>
      </c>
      <c r="K37" s="18">
        <v>0.05</v>
      </c>
      <c r="L37" s="18">
        <v>0.4</v>
      </c>
      <c r="M37" s="21">
        <f t="shared" si="0"/>
        <v>0</v>
      </c>
      <c r="N37" s="22">
        <f t="shared" si="7"/>
        <v>0</v>
      </c>
      <c r="O37" s="23">
        <v>1</v>
      </c>
      <c r="P37" s="24">
        <f t="shared" si="2"/>
        <v>0</v>
      </c>
      <c r="Q37" s="24">
        <f t="shared" si="3"/>
        <v>0</v>
      </c>
      <c r="S37" s="8"/>
      <c r="T37" s="8"/>
      <c r="U37" s="9"/>
      <c r="V37" s="8"/>
      <c r="W37" s="8"/>
      <c r="X37" s="8"/>
      <c r="Y37" s="8"/>
      <c r="Z37" s="8"/>
      <c r="AA37" s="8"/>
      <c r="AB37" s="8"/>
      <c r="AC37" s="9"/>
      <c r="AD37" s="40"/>
    </row>
    <row r="38" spans="1:146" x14ac:dyDescent="0.2">
      <c r="A38" s="18"/>
      <c r="B38" s="18" t="s">
        <v>11</v>
      </c>
      <c r="C38" s="31" t="s">
        <v>67</v>
      </c>
      <c r="D38" s="18" t="s">
        <v>17</v>
      </c>
      <c r="E38" s="20"/>
      <c r="F38" s="46"/>
      <c r="G38" s="44">
        <f t="shared" si="6"/>
        <v>0</v>
      </c>
      <c r="H38" s="18"/>
      <c r="I38" s="18">
        <v>0.1</v>
      </c>
      <c r="J38" s="18">
        <v>0.1</v>
      </c>
      <c r="K38" s="18">
        <v>0.05</v>
      </c>
      <c r="L38" s="18"/>
      <c r="M38" s="21">
        <f t="shared" si="0"/>
        <v>0</v>
      </c>
      <c r="N38" s="22">
        <f t="shared" si="7"/>
        <v>0</v>
      </c>
      <c r="O38" s="23">
        <v>1</v>
      </c>
      <c r="P38" s="24">
        <f t="shared" si="2"/>
        <v>0</v>
      </c>
      <c r="Q38" s="24">
        <f t="shared" si="3"/>
        <v>0</v>
      </c>
      <c r="S38" s="8"/>
      <c r="T38" s="8"/>
      <c r="U38" s="9"/>
      <c r="V38" s="8"/>
      <c r="W38" s="8"/>
      <c r="X38" s="8"/>
      <c r="Y38" s="8"/>
      <c r="Z38" s="8"/>
      <c r="AA38" s="8"/>
      <c r="AB38" s="8"/>
      <c r="AC38" s="9"/>
      <c r="AD38" s="40"/>
    </row>
    <row r="39" spans="1:146" x14ac:dyDescent="0.2">
      <c r="A39" s="18"/>
      <c r="B39" s="18" t="s">
        <v>11</v>
      </c>
      <c r="C39" s="31" t="s">
        <v>67</v>
      </c>
      <c r="D39" s="18" t="s">
        <v>17</v>
      </c>
      <c r="E39" s="26" t="s">
        <v>12</v>
      </c>
      <c r="F39" s="46"/>
      <c r="G39" s="44">
        <f t="shared" si="6"/>
        <v>0</v>
      </c>
      <c r="H39" s="18"/>
      <c r="I39" s="18">
        <v>0.1</v>
      </c>
      <c r="J39" s="18">
        <v>0.1</v>
      </c>
      <c r="K39" s="18">
        <v>0.05</v>
      </c>
      <c r="L39" s="27">
        <v>0.2</v>
      </c>
      <c r="M39" s="21">
        <f t="shared" si="0"/>
        <v>0</v>
      </c>
      <c r="N39" s="22">
        <f t="shared" si="7"/>
        <v>0</v>
      </c>
      <c r="O39" s="28">
        <v>1.3</v>
      </c>
      <c r="P39" s="24">
        <f t="shared" si="2"/>
        <v>0</v>
      </c>
      <c r="Q39" s="24">
        <f t="shared" si="3"/>
        <v>0</v>
      </c>
      <c r="R39" s="29" t="s">
        <v>84</v>
      </c>
      <c r="S39" s="8"/>
      <c r="T39" s="8"/>
      <c r="U39" s="9"/>
      <c r="V39" s="8"/>
      <c r="W39" s="8"/>
      <c r="X39" s="8"/>
      <c r="Y39" s="8"/>
      <c r="Z39" s="8"/>
      <c r="AA39" s="8"/>
      <c r="AB39" s="8"/>
      <c r="AC39" s="9"/>
      <c r="AD39" s="40"/>
    </row>
    <row r="40" spans="1:146" s="38" customFormat="1" x14ac:dyDescent="0.2">
      <c r="A40" s="32" t="s">
        <v>83</v>
      </c>
      <c r="B40" s="34"/>
      <c r="C40" s="43"/>
      <c r="D40" s="34"/>
      <c r="E40" s="42"/>
      <c r="F40" s="35">
        <f>SUM(F29:F39)</f>
        <v>0</v>
      </c>
      <c r="G40" s="35">
        <f>SUM(G29:G39)</f>
        <v>0</v>
      </c>
      <c r="H40" s="34"/>
      <c r="I40" s="34"/>
      <c r="J40" s="32"/>
      <c r="K40" s="32"/>
      <c r="L40" s="34"/>
      <c r="M40" s="36"/>
      <c r="N40" s="22"/>
      <c r="O40" s="34"/>
      <c r="P40" s="37"/>
      <c r="Q40" s="37">
        <f>SUM(Q29:Q39)</f>
        <v>0</v>
      </c>
      <c r="S40" s="16"/>
      <c r="T40" s="16"/>
      <c r="U40" s="10"/>
      <c r="V40" s="16"/>
      <c r="W40" s="16"/>
      <c r="X40" s="16"/>
      <c r="Y40" s="16"/>
      <c r="Z40" s="16"/>
      <c r="AA40" s="16"/>
      <c r="AB40" s="16"/>
      <c r="AC40" s="10"/>
      <c r="AD40" s="39"/>
    </row>
    <row r="41" spans="1:146" x14ac:dyDescent="0.2">
      <c r="A41" s="23" t="s">
        <v>42</v>
      </c>
      <c r="B41" s="18"/>
      <c r="C41" s="18"/>
      <c r="D41" s="18"/>
      <c r="E41" s="20"/>
      <c r="F41" s="47">
        <f>F13+F18+F21+F26+F28+F40</f>
        <v>0</v>
      </c>
      <c r="G41" s="47">
        <f>G13+G18+G21+G26+G28+G40</f>
        <v>0</v>
      </c>
      <c r="H41" s="18"/>
      <c r="I41" s="18"/>
      <c r="J41" s="18"/>
      <c r="K41" s="18"/>
      <c r="L41" s="18"/>
      <c r="M41" s="18"/>
      <c r="N41" s="48"/>
      <c r="O41" s="18"/>
      <c r="P41" s="24"/>
      <c r="Q41" s="49">
        <f>Q13+Q18+Q21+Q26+Q28+Q40</f>
        <v>0</v>
      </c>
      <c r="S41" s="8"/>
      <c r="T41" s="8"/>
      <c r="U41" s="9"/>
      <c r="V41" s="8"/>
      <c r="W41" s="8"/>
      <c r="X41" s="8"/>
      <c r="Y41" s="8"/>
      <c r="Z41" s="8"/>
      <c r="AA41" s="8"/>
      <c r="AB41" s="8"/>
      <c r="AC41" s="9"/>
      <c r="AD41" s="40"/>
    </row>
    <row r="42" spans="1:146" x14ac:dyDescent="0.2">
      <c r="A42" s="50"/>
      <c r="B42" s="50"/>
      <c r="C42" s="50"/>
      <c r="D42" s="50"/>
      <c r="E42" s="51"/>
      <c r="F42" s="50"/>
      <c r="G42" s="50"/>
      <c r="H42" s="50"/>
      <c r="I42" s="50"/>
      <c r="J42" s="50"/>
      <c r="K42" s="50"/>
      <c r="L42" s="50"/>
      <c r="M42" s="50"/>
      <c r="N42" s="52"/>
      <c r="O42" s="50"/>
      <c r="P42" s="50"/>
      <c r="Q42" s="53"/>
    </row>
    <row r="43" spans="1:146" s="54" customFormat="1" ht="18.75" x14ac:dyDescent="0.3">
      <c r="A43" s="146" t="s">
        <v>96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</row>
    <row r="45" spans="1:146" x14ac:dyDescent="0.2">
      <c r="D45" s="54"/>
      <c r="E45" s="55"/>
      <c r="F45" s="54"/>
      <c r="G45" s="54"/>
      <c r="H45" s="54"/>
      <c r="I45" s="54"/>
      <c r="J45" s="54"/>
      <c r="K45" s="54"/>
      <c r="L45" s="54"/>
      <c r="N45" s="56"/>
      <c r="O45" s="54"/>
      <c r="P45" s="54"/>
      <c r="Q45" s="54"/>
    </row>
  </sheetData>
  <mergeCells count="7">
    <mergeCell ref="A21:C21"/>
    <mergeCell ref="K1:L1"/>
    <mergeCell ref="A2:Q2"/>
    <mergeCell ref="A3:Q3"/>
    <mergeCell ref="A4:Q4"/>
    <mergeCell ref="A13:C13"/>
    <mergeCell ref="A18:C18"/>
  </mergeCells>
  <phoneticPr fontId="2" type="noConversion"/>
  <pageMargins left="0.19685039370078741" right="0" top="0.35433070866141736" bottom="0.19685039370078741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17"/>
  <sheetViews>
    <sheetView zoomScale="90" zoomScaleNormal="90" workbookViewId="0">
      <selection activeCell="A14" sqref="A14:XFD14"/>
    </sheetView>
  </sheetViews>
  <sheetFormatPr defaultColWidth="9.28515625" defaultRowHeight="12.75" x14ac:dyDescent="0.2"/>
  <cols>
    <col min="1" max="1" width="22.140625" style="8" customWidth="1"/>
    <col min="2" max="2" width="23.7109375" style="4" customWidth="1"/>
    <col min="3" max="3" width="11.140625" style="4" customWidth="1"/>
    <col min="4" max="4" width="6.28515625" style="4" customWidth="1"/>
    <col min="5" max="5" width="12.140625" style="4" customWidth="1"/>
    <col min="6" max="6" width="9.28515625" style="4" customWidth="1"/>
    <col min="7" max="7" width="8.140625" style="4" customWidth="1"/>
    <col min="8" max="8" width="9" style="8" customWidth="1"/>
    <col min="9" max="9" width="14.28515625" style="8" customWidth="1"/>
    <col min="10" max="10" width="12.42578125" style="8" customWidth="1"/>
    <col min="11" max="11" width="8.7109375" style="8" customWidth="1"/>
    <col min="12" max="12" width="10.7109375" style="8" customWidth="1"/>
    <col min="13" max="13" width="12" style="8" customWidth="1"/>
    <col min="14" max="14" width="10.140625" style="8" customWidth="1"/>
    <col min="15" max="146" width="9.28515625" style="8"/>
    <col min="147" max="16384" width="9.28515625" style="4"/>
  </cols>
  <sheetData>
    <row r="1" spans="1:196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6" t="s">
        <v>36</v>
      </c>
      <c r="N1" s="7"/>
    </row>
    <row r="2" spans="1:196" x14ac:dyDescent="0.2">
      <c r="A2" s="112" t="s">
        <v>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7"/>
    </row>
    <row r="3" spans="1:196" x14ac:dyDescent="0.2">
      <c r="A3" s="115" t="s">
        <v>72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7"/>
    </row>
    <row r="4" spans="1:196" ht="20.25" x14ac:dyDescent="0.3">
      <c r="A4" s="121" t="s">
        <v>43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96" ht="20.25" x14ac:dyDescent="0.3">
      <c r="A5" s="11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96" s="96" customFormat="1" ht="18.75" x14ac:dyDescent="0.3">
      <c r="A6" s="95" t="s">
        <v>28</v>
      </c>
      <c r="M6" s="137" t="s">
        <v>92</v>
      </c>
      <c r="N6" s="137"/>
    </row>
    <row r="7" spans="1:196" s="9" customFormat="1" ht="78.75" x14ac:dyDescent="0.2">
      <c r="A7" s="97" t="s">
        <v>0</v>
      </c>
      <c r="B7" s="98" t="s">
        <v>18</v>
      </c>
      <c r="C7" s="98" t="s">
        <v>70</v>
      </c>
      <c r="D7" s="98" t="s">
        <v>5</v>
      </c>
      <c r="E7" s="99" t="s">
        <v>19</v>
      </c>
      <c r="F7" s="99" t="s">
        <v>20</v>
      </c>
      <c r="G7" s="98" t="s">
        <v>21</v>
      </c>
      <c r="H7" s="98" t="s">
        <v>73</v>
      </c>
      <c r="I7" s="98" t="s">
        <v>25</v>
      </c>
      <c r="J7" s="100" t="s">
        <v>26</v>
      </c>
      <c r="K7" s="98" t="s">
        <v>24</v>
      </c>
      <c r="L7" s="101" t="s">
        <v>33</v>
      </c>
      <c r="M7" s="98" t="s">
        <v>7</v>
      </c>
      <c r="N7" s="97" t="s">
        <v>53</v>
      </c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</row>
    <row r="8" spans="1:196" ht="22.5" x14ac:dyDescent="0.2">
      <c r="A8" s="30"/>
      <c r="B8" s="1" t="s">
        <v>94</v>
      </c>
      <c r="C8" s="102"/>
      <c r="D8" s="30"/>
      <c r="E8" s="103"/>
      <c r="F8" s="44">
        <v>3.33</v>
      </c>
      <c r="G8" s="18">
        <v>0.8</v>
      </c>
      <c r="H8" s="18">
        <v>0.8</v>
      </c>
      <c r="I8" s="49">
        <f>ROUND(E8*(F8*G8+H8),2)</f>
        <v>0</v>
      </c>
      <c r="J8" s="22">
        <f t="shared" ref="J8:J9" si="0">ROUND(I8,0)</f>
        <v>0</v>
      </c>
      <c r="K8" s="44">
        <v>1</v>
      </c>
      <c r="L8" s="88">
        <f t="shared" ref="L8:L9" si="1">ROUND(J8*K8,2)</f>
        <v>0</v>
      </c>
      <c r="M8" s="21">
        <f>ROUND(D8*L8,2)</f>
        <v>0</v>
      </c>
      <c r="N8" s="21"/>
    </row>
    <row r="9" spans="1:196" ht="22.5" x14ac:dyDescent="0.2">
      <c r="A9" s="30"/>
      <c r="B9" s="1" t="s">
        <v>94</v>
      </c>
      <c r="C9" s="104"/>
      <c r="D9" s="18"/>
      <c r="E9" s="103"/>
      <c r="F9" s="44">
        <v>3.33</v>
      </c>
      <c r="G9" s="18">
        <v>0.8</v>
      </c>
      <c r="H9" s="18">
        <v>0.8</v>
      </c>
      <c r="I9" s="49">
        <f t="shared" ref="I9" si="2">ROUND(E9*(F9*G9+H9),2)</f>
        <v>0</v>
      </c>
      <c r="J9" s="22">
        <f t="shared" si="0"/>
        <v>0</v>
      </c>
      <c r="K9" s="44">
        <v>1</v>
      </c>
      <c r="L9" s="88">
        <f t="shared" si="1"/>
        <v>0</v>
      </c>
      <c r="M9" s="21">
        <f>ROUND(D9*L9,2)</f>
        <v>0</v>
      </c>
      <c r="N9" s="21"/>
    </row>
    <row r="10" spans="1:196" ht="38.25" x14ac:dyDescent="0.2">
      <c r="A10" s="18"/>
      <c r="B10" s="105" t="s">
        <v>95</v>
      </c>
      <c r="C10" s="106"/>
      <c r="D10" s="89">
        <f>SUM(D8:D9)</f>
        <v>0</v>
      </c>
      <c r="E10" s="107"/>
      <c r="F10" s="108"/>
      <c r="G10" s="75"/>
      <c r="H10" s="75"/>
      <c r="I10" s="67"/>
      <c r="J10" s="22"/>
      <c r="K10" s="108"/>
      <c r="L10" s="88"/>
      <c r="M10" s="67">
        <f>SUM(M8:M9)</f>
        <v>0</v>
      </c>
      <c r="N10" s="67">
        <f>SUM(N8:N9)</f>
        <v>0</v>
      </c>
    </row>
    <row r="11" spans="1:196" x14ac:dyDescent="0.2">
      <c r="A11" s="123" t="s">
        <v>42</v>
      </c>
      <c r="B11" s="123"/>
      <c r="C11" s="123"/>
      <c r="D11" s="81">
        <f>D10</f>
        <v>0</v>
      </c>
      <c r="E11" s="79"/>
      <c r="F11" s="79"/>
      <c r="G11" s="79"/>
      <c r="H11" s="79"/>
      <c r="I11" s="79"/>
      <c r="J11" s="79"/>
      <c r="K11" s="79"/>
      <c r="L11" s="80"/>
      <c r="M11" s="81">
        <f t="shared" ref="M11:N11" si="3">M10</f>
        <v>0</v>
      </c>
      <c r="N11" s="81">
        <f t="shared" si="3"/>
        <v>0</v>
      </c>
    </row>
    <row r="12" spans="1:196" x14ac:dyDescent="0.2">
      <c r="B12" s="8"/>
      <c r="C12" s="8"/>
      <c r="D12" s="8"/>
      <c r="E12" s="8"/>
      <c r="F12" s="8"/>
      <c r="G12" s="8"/>
    </row>
    <row r="13" spans="1:196" x14ac:dyDescent="0.2">
      <c r="B13" s="9"/>
      <c r="C13" s="9"/>
      <c r="D13" s="9"/>
      <c r="E13" s="9"/>
      <c r="F13" s="62"/>
      <c r="G13" s="9"/>
    </row>
    <row r="14" spans="1:196" ht="18.75" x14ac:dyDescent="0.3">
      <c r="A14" s="138" t="s">
        <v>96</v>
      </c>
      <c r="B14" s="9"/>
      <c r="C14" s="8"/>
      <c r="D14" s="8"/>
      <c r="E14" s="9"/>
      <c r="F14" s="9"/>
      <c r="G14" s="9"/>
    </row>
    <row r="15" spans="1:196" x14ac:dyDescent="0.2">
      <c r="A15" s="4"/>
      <c r="B15" s="9"/>
      <c r="C15" s="8"/>
      <c r="D15" s="8"/>
      <c r="E15" s="9"/>
      <c r="F15" s="9"/>
      <c r="G15" s="9"/>
    </row>
    <row r="16" spans="1:196" x14ac:dyDescent="0.2">
      <c r="A16" s="4"/>
      <c r="B16" s="9"/>
      <c r="C16" s="8"/>
      <c r="D16" s="8"/>
      <c r="E16" s="9"/>
      <c r="F16" s="9"/>
      <c r="G16" s="9"/>
    </row>
    <row r="17" spans="2:7" x14ac:dyDescent="0.2">
      <c r="B17" s="9"/>
      <c r="C17" s="9"/>
      <c r="D17" s="9"/>
      <c r="E17" s="9"/>
      <c r="F17" s="62"/>
      <c r="G17" s="9"/>
    </row>
  </sheetData>
  <mergeCells count="5">
    <mergeCell ref="A2:M2"/>
    <mergeCell ref="A3:M3"/>
    <mergeCell ref="A4:M4"/>
    <mergeCell ref="A11:C11"/>
    <mergeCell ref="M6:N6"/>
  </mergeCells>
  <phoneticPr fontId="2" type="noConversion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8"/>
  <sheetViews>
    <sheetView zoomScale="90" zoomScaleNormal="90" workbookViewId="0">
      <pane xSplit="1" ySplit="6" topLeftCell="B7" activePane="bottomRight" state="frozen"/>
      <selection activeCell="G119" sqref="G119"/>
      <selection pane="topRight" activeCell="G119" sqref="G119"/>
      <selection pane="bottomLeft" activeCell="G119" sqref="G119"/>
      <selection pane="bottomRight" activeCell="J28" sqref="J27:J28"/>
    </sheetView>
  </sheetViews>
  <sheetFormatPr defaultColWidth="9.28515625" defaultRowHeight="12.75" x14ac:dyDescent="0.2"/>
  <cols>
    <col min="1" max="1" width="25.5703125" style="4" customWidth="1"/>
    <col min="2" max="2" width="24.7109375" style="4" customWidth="1"/>
    <col min="3" max="3" width="9.42578125" style="4" customWidth="1"/>
    <col min="4" max="4" width="10.42578125" style="4" customWidth="1"/>
    <col min="5" max="5" width="5.140625" style="4" customWidth="1"/>
    <col min="6" max="6" width="5.7109375" style="4" customWidth="1"/>
    <col min="7" max="7" width="5.28515625" style="4" customWidth="1"/>
    <col min="8" max="8" width="9.7109375" style="4" customWidth="1"/>
    <col min="9" max="9" width="12.28515625" style="4" customWidth="1"/>
    <col min="10" max="10" width="7.42578125" style="4" customWidth="1"/>
    <col min="11" max="11" width="11.5703125" style="4" customWidth="1"/>
    <col min="12" max="12" width="13.42578125" style="4" customWidth="1"/>
    <col min="13" max="13" width="8.7109375" style="4" customWidth="1"/>
    <col min="14" max="14" width="13" style="4" customWidth="1"/>
    <col min="15" max="15" width="6.28515625" style="4" customWidth="1"/>
    <col min="16" max="17" width="6.7109375" style="4" customWidth="1"/>
    <col min="18" max="18" width="9.28515625" style="4"/>
    <col min="19" max="19" width="10.28515625" style="4" customWidth="1"/>
    <col min="20" max="20" width="9.28515625" style="4"/>
    <col min="21" max="21" width="10.28515625" style="4" customWidth="1"/>
    <col min="22" max="16384" width="9.28515625" style="4"/>
  </cols>
  <sheetData>
    <row r="1" spans="1:25" x14ac:dyDescent="0.2">
      <c r="A1" s="7"/>
      <c r="B1" s="7"/>
      <c r="C1" s="7"/>
      <c r="D1" s="7"/>
      <c r="E1" s="7"/>
      <c r="F1" s="7"/>
      <c r="G1" s="6"/>
      <c r="H1" s="6"/>
      <c r="L1" s="6" t="s">
        <v>36</v>
      </c>
    </row>
    <row r="2" spans="1:25" x14ac:dyDescent="0.2">
      <c r="A2" s="112" t="s">
        <v>93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25" s="5" customFormat="1" x14ac:dyDescent="0.2">
      <c r="A3" s="115" t="s">
        <v>56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25" ht="20.25" x14ac:dyDescent="0.3">
      <c r="A4" s="83"/>
      <c r="B4" s="83"/>
      <c r="C4" s="83"/>
      <c r="D4" s="83" t="s">
        <v>52</v>
      </c>
      <c r="E4" s="83"/>
      <c r="F4" s="83"/>
      <c r="G4" s="83"/>
      <c r="H4" s="83"/>
      <c r="I4" s="84"/>
      <c r="J4" s="84"/>
      <c r="K4" s="84"/>
      <c r="L4" s="84"/>
      <c r="N4" s="145" t="s">
        <v>92</v>
      </c>
      <c r="O4" s="145"/>
    </row>
    <row r="5" spans="1:25" x14ac:dyDescent="0.2">
      <c r="A5" s="131" t="s">
        <v>0</v>
      </c>
      <c r="B5" s="131" t="s">
        <v>2</v>
      </c>
      <c r="C5" s="124" t="s">
        <v>5</v>
      </c>
      <c r="D5" s="124" t="s">
        <v>6</v>
      </c>
      <c r="E5" s="130" t="s">
        <v>8</v>
      </c>
      <c r="F5" s="124" t="s">
        <v>40</v>
      </c>
      <c r="G5" s="124" t="s">
        <v>41</v>
      </c>
      <c r="H5" s="124" t="s">
        <v>23</v>
      </c>
      <c r="I5" s="134" t="s">
        <v>39</v>
      </c>
      <c r="J5" s="124" t="s">
        <v>22</v>
      </c>
      <c r="K5" s="124" t="s">
        <v>34</v>
      </c>
      <c r="L5" s="124" t="s">
        <v>7</v>
      </c>
      <c r="M5" s="128" t="s">
        <v>48</v>
      </c>
      <c r="N5" s="129"/>
      <c r="O5" s="129"/>
      <c r="P5" s="10"/>
      <c r="Q5" s="16"/>
      <c r="R5" s="8"/>
      <c r="S5" s="8"/>
      <c r="T5" s="9"/>
      <c r="U5" s="9"/>
      <c r="V5" s="9"/>
      <c r="W5" s="9"/>
      <c r="X5" s="9"/>
      <c r="Y5" s="8"/>
    </row>
    <row r="6" spans="1:25" ht="28.9" customHeight="1" x14ac:dyDescent="0.2">
      <c r="A6" s="132"/>
      <c r="B6" s="132"/>
      <c r="C6" s="124"/>
      <c r="D6" s="124"/>
      <c r="E6" s="130"/>
      <c r="F6" s="133"/>
      <c r="G6" s="133"/>
      <c r="H6" s="124"/>
      <c r="I6" s="134"/>
      <c r="J6" s="124"/>
      <c r="K6" s="124"/>
      <c r="L6" s="124"/>
      <c r="M6" s="85" t="s">
        <v>45</v>
      </c>
      <c r="N6" s="86" t="s">
        <v>46</v>
      </c>
      <c r="O6" s="87" t="s">
        <v>5</v>
      </c>
      <c r="P6" s="9"/>
      <c r="Q6" s="8"/>
      <c r="R6" s="8"/>
      <c r="S6" s="8"/>
      <c r="T6" s="8"/>
      <c r="U6" s="8"/>
      <c r="V6" s="8"/>
      <c r="W6" s="8"/>
      <c r="X6" s="9"/>
      <c r="Y6" s="8"/>
    </row>
    <row r="7" spans="1:25" x14ac:dyDescent="0.2">
      <c r="A7" s="18"/>
      <c r="B7" s="18" t="s">
        <v>85</v>
      </c>
      <c r="C7" s="44"/>
      <c r="D7" s="18"/>
      <c r="E7" s="18"/>
      <c r="F7" s="21">
        <v>0.96</v>
      </c>
      <c r="G7" s="21">
        <v>0.63</v>
      </c>
      <c r="H7" s="21">
        <f>ROUND(D7*(F7+G7),2)</f>
        <v>0</v>
      </c>
      <c r="I7" s="22">
        <f>ROUND(H7,0)</f>
        <v>0</v>
      </c>
      <c r="J7" s="18">
        <v>1</v>
      </c>
      <c r="K7" s="88">
        <f>ROUND(I7*J7,2)</f>
        <v>0</v>
      </c>
      <c r="L7" s="21">
        <f>ROUND(K7*C7,2)</f>
        <v>0</v>
      </c>
      <c r="M7" s="91"/>
      <c r="N7" s="47">
        <v>0</v>
      </c>
      <c r="O7" s="18"/>
      <c r="P7" s="9"/>
      <c r="Q7" s="8"/>
      <c r="R7" s="8"/>
      <c r="S7" s="8"/>
      <c r="T7" s="8"/>
      <c r="U7" s="8"/>
      <c r="V7" s="8"/>
      <c r="W7" s="8"/>
      <c r="X7" s="9"/>
      <c r="Y7" s="40"/>
    </row>
    <row r="8" spans="1:25" s="70" customFormat="1" x14ac:dyDescent="0.2">
      <c r="A8" s="63" t="s">
        <v>50</v>
      </c>
      <c r="B8" s="64"/>
      <c r="C8" s="89">
        <f>SUM(C7:C7)</f>
        <v>0</v>
      </c>
      <c r="D8" s="64"/>
      <c r="E8" s="64"/>
      <c r="F8" s="67"/>
      <c r="G8" s="67"/>
      <c r="H8" s="68"/>
      <c r="I8" s="22"/>
      <c r="J8" s="64"/>
      <c r="K8" s="88"/>
      <c r="L8" s="67">
        <f>SUM(L7:L7)</f>
        <v>0</v>
      </c>
      <c r="M8" s="90"/>
      <c r="N8" s="89"/>
      <c r="O8" s="64"/>
      <c r="P8" s="10"/>
      <c r="Q8" s="10"/>
      <c r="R8" s="10"/>
      <c r="S8" s="10"/>
      <c r="T8" s="10"/>
      <c r="U8" s="10"/>
      <c r="V8" s="10"/>
      <c r="W8" s="10"/>
      <c r="X8" s="10"/>
      <c r="Y8" s="71"/>
    </row>
    <row r="9" spans="1:25" ht="27" customHeight="1" x14ac:dyDescent="0.2">
      <c r="A9" s="18"/>
      <c r="B9" s="1" t="s">
        <v>86</v>
      </c>
      <c r="C9" s="44"/>
      <c r="D9" s="18"/>
      <c r="E9" s="46"/>
      <c r="F9" s="21">
        <v>0.96</v>
      </c>
      <c r="G9" s="21">
        <v>0.47</v>
      </c>
      <c r="H9" s="21">
        <f>ROUND(D9*(F9+G9),2)</f>
        <v>0</v>
      </c>
      <c r="I9" s="92">
        <f>ROUND(H9,0)</f>
        <v>0</v>
      </c>
      <c r="J9" s="23">
        <v>1</v>
      </c>
      <c r="K9" s="88">
        <f>ROUND(I9*J9,2)</f>
        <v>0</v>
      </c>
      <c r="L9" s="21">
        <f>ROUND(K9*C9,2)</f>
        <v>0</v>
      </c>
      <c r="M9" s="91"/>
      <c r="N9" s="47">
        <f>K9*O9*M9/100</f>
        <v>0</v>
      </c>
      <c r="O9" s="18"/>
      <c r="P9" s="9"/>
      <c r="Q9" s="8"/>
      <c r="R9" s="8"/>
      <c r="S9" s="8"/>
      <c r="T9" s="8"/>
      <c r="U9" s="8"/>
      <c r="V9" s="8"/>
      <c r="W9" s="8"/>
      <c r="X9" s="9"/>
      <c r="Y9" s="40"/>
    </row>
    <row r="10" spans="1:25" s="70" customFormat="1" x14ac:dyDescent="0.2">
      <c r="A10" s="63" t="s">
        <v>87</v>
      </c>
      <c r="B10" s="64"/>
      <c r="C10" s="89">
        <f>SUM(C9:C9)</f>
        <v>0</v>
      </c>
      <c r="D10" s="64"/>
      <c r="E10" s="75"/>
      <c r="F10" s="67"/>
      <c r="G10" s="67"/>
      <c r="H10" s="68"/>
      <c r="I10" s="22"/>
      <c r="J10" s="64"/>
      <c r="K10" s="88"/>
      <c r="L10" s="67">
        <f>SUM(L9:L9)</f>
        <v>0</v>
      </c>
      <c r="M10" s="90"/>
      <c r="N10" s="89">
        <f>K10*O10*M10/100</f>
        <v>0</v>
      </c>
      <c r="O10" s="64"/>
      <c r="P10" s="10"/>
      <c r="Q10" s="10"/>
      <c r="R10" s="10"/>
      <c r="S10" s="10"/>
      <c r="T10" s="10"/>
      <c r="U10" s="10"/>
      <c r="V10" s="10"/>
      <c r="W10" s="10"/>
      <c r="X10" s="10"/>
      <c r="Y10" s="71"/>
    </row>
    <row r="11" spans="1:25" ht="27" customHeight="1" x14ac:dyDescent="0.2">
      <c r="A11" s="18"/>
      <c r="B11" s="1" t="s">
        <v>88</v>
      </c>
      <c r="C11" s="44"/>
      <c r="D11" s="18"/>
      <c r="E11" s="46"/>
      <c r="F11" s="21">
        <v>0.96</v>
      </c>
      <c r="G11" s="21">
        <v>0.47</v>
      </c>
      <c r="H11" s="21">
        <f>ROUND(D11*(F11+G11),2)</f>
        <v>0</v>
      </c>
      <c r="I11" s="92">
        <f>ROUND(H11,0)</f>
        <v>0</v>
      </c>
      <c r="J11" s="23">
        <v>1</v>
      </c>
      <c r="K11" s="88">
        <f>ROUND(I11*J11,2)</f>
        <v>0</v>
      </c>
      <c r="L11" s="21">
        <f>ROUND(K11*C11,2)</f>
        <v>0</v>
      </c>
      <c r="M11" s="91"/>
      <c r="N11" s="47">
        <f>K11*O11*M11/100</f>
        <v>0</v>
      </c>
      <c r="O11" s="18"/>
      <c r="P11" s="9"/>
      <c r="Q11" s="8"/>
      <c r="R11" s="8"/>
      <c r="S11" s="8"/>
      <c r="T11" s="8"/>
      <c r="U11" s="8"/>
      <c r="V11" s="8"/>
      <c r="W11" s="8"/>
      <c r="X11" s="9"/>
      <c r="Y11" s="40"/>
    </row>
    <row r="12" spans="1:25" s="70" customFormat="1" x14ac:dyDescent="0.2">
      <c r="A12" s="63" t="s">
        <v>89</v>
      </c>
      <c r="B12" s="64"/>
      <c r="C12" s="89">
        <f>SUM(C11:C11)</f>
        <v>0</v>
      </c>
      <c r="D12" s="64"/>
      <c r="E12" s="75"/>
      <c r="F12" s="67"/>
      <c r="G12" s="67"/>
      <c r="H12" s="68"/>
      <c r="I12" s="22"/>
      <c r="J12" s="64"/>
      <c r="K12" s="88"/>
      <c r="L12" s="67">
        <f>SUM(L11:L11)</f>
        <v>0</v>
      </c>
      <c r="M12" s="90"/>
      <c r="N12" s="89">
        <f>K12*O12*M12/100</f>
        <v>0</v>
      </c>
      <c r="O12" s="64"/>
      <c r="P12" s="10"/>
      <c r="Q12" s="10"/>
      <c r="R12" s="10"/>
      <c r="S12" s="10"/>
      <c r="T12" s="10"/>
      <c r="U12" s="10"/>
      <c r="V12" s="10"/>
      <c r="W12" s="10"/>
      <c r="X12" s="10"/>
      <c r="Y12" s="71"/>
    </row>
    <row r="13" spans="1:25" x14ac:dyDescent="0.2">
      <c r="A13" s="18"/>
      <c r="B13" s="73" t="s">
        <v>47</v>
      </c>
      <c r="C13" s="44"/>
      <c r="D13" s="18"/>
      <c r="E13" s="46"/>
      <c r="F13" s="21">
        <v>1.1200000000000001</v>
      </c>
      <c r="G13" s="21">
        <v>0.63</v>
      </c>
      <c r="H13" s="21">
        <f>ROUND(D13*(F13+G13),2)</f>
        <v>0</v>
      </c>
      <c r="I13" s="92">
        <f>ROUND(H13,0)</f>
        <v>0</v>
      </c>
      <c r="J13" s="23">
        <v>1</v>
      </c>
      <c r="K13" s="88">
        <f>ROUND(I13*J13,2)</f>
        <v>0</v>
      </c>
      <c r="L13" s="21">
        <f>ROUND(K13*C13,2)</f>
        <v>0</v>
      </c>
      <c r="M13" s="18"/>
      <c r="N13" s="47">
        <f>K13*O13*M13/100</f>
        <v>0</v>
      </c>
      <c r="O13" s="18"/>
      <c r="P13" s="9"/>
      <c r="Q13" s="8"/>
      <c r="R13" s="8"/>
      <c r="S13" s="8"/>
      <c r="T13" s="8"/>
      <c r="U13" s="8"/>
      <c r="V13" s="8"/>
      <c r="W13" s="8"/>
      <c r="X13" s="9"/>
      <c r="Y13" s="40"/>
    </row>
    <row r="14" spans="1:25" s="70" customFormat="1" x14ac:dyDescent="0.2">
      <c r="A14" s="63" t="s">
        <v>51</v>
      </c>
      <c r="B14" s="64"/>
      <c r="C14" s="89">
        <f>SUM(C13:C13)</f>
        <v>0</v>
      </c>
      <c r="D14" s="64"/>
      <c r="E14" s="75"/>
      <c r="F14" s="67"/>
      <c r="G14" s="67"/>
      <c r="H14" s="68"/>
      <c r="I14" s="22"/>
      <c r="J14" s="64"/>
      <c r="K14" s="88"/>
      <c r="L14" s="67">
        <f>SUM(L13:L13)</f>
        <v>0</v>
      </c>
      <c r="M14" s="64"/>
      <c r="N14" s="89">
        <f>SUM(N13:N13)</f>
        <v>0</v>
      </c>
      <c r="O14" s="64"/>
      <c r="P14" s="10"/>
      <c r="Q14" s="10"/>
      <c r="R14" s="10"/>
      <c r="S14" s="10"/>
      <c r="T14" s="10"/>
      <c r="U14" s="10"/>
      <c r="V14" s="10"/>
      <c r="W14" s="10"/>
      <c r="X14" s="10"/>
      <c r="Y14" s="71"/>
    </row>
    <row r="15" spans="1:25" x14ac:dyDescent="0.2">
      <c r="A15" s="18"/>
      <c r="B15" s="93" t="s">
        <v>90</v>
      </c>
      <c r="C15" s="44"/>
      <c r="D15" s="18"/>
      <c r="E15" s="18"/>
      <c r="F15" s="21">
        <v>1.1200000000000001</v>
      </c>
      <c r="G15" s="21">
        <v>0.63</v>
      </c>
      <c r="H15" s="21">
        <f>ROUND(D15*(F15+G15),2)</f>
        <v>0</v>
      </c>
      <c r="I15" s="92">
        <f>ROUND(H15,0)</f>
        <v>0</v>
      </c>
      <c r="J15" s="23">
        <v>1</v>
      </c>
      <c r="K15" s="88">
        <f>ROUND(I15*J15,2)</f>
        <v>0</v>
      </c>
      <c r="L15" s="21">
        <f>ROUND(K15*C15,2)</f>
        <v>0</v>
      </c>
      <c r="M15" s="18"/>
      <c r="N15" s="44">
        <f>K15*O15*M15/100</f>
        <v>0</v>
      </c>
      <c r="O15" s="18"/>
      <c r="P15" s="9"/>
      <c r="Q15" s="8"/>
      <c r="R15" s="8"/>
      <c r="S15" s="8"/>
      <c r="T15" s="8"/>
      <c r="U15" s="8"/>
      <c r="V15" s="8"/>
      <c r="W15" s="8"/>
      <c r="X15" s="9"/>
      <c r="Y15" s="40"/>
    </row>
    <row r="16" spans="1:25" s="70" customFormat="1" ht="13.9" customHeight="1" x14ac:dyDescent="0.2">
      <c r="A16" s="125" t="s">
        <v>91</v>
      </c>
      <c r="B16" s="126"/>
      <c r="C16" s="89">
        <f>SUM(C15:C15)</f>
        <v>0</v>
      </c>
      <c r="D16" s="64"/>
      <c r="E16" s="64"/>
      <c r="F16" s="67"/>
      <c r="G16" s="67"/>
      <c r="H16" s="68"/>
      <c r="I16" s="22"/>
      <c r="J16" s="64"/>
      <c r="K16" s="88"/>
      <c r="L16" s="67">
        <f>SUM(L15:L15)</f>
        <v>0</v>
      </c>
      <c r="M16" s="75"/>
      <c r="N16" s="89">
        <f>SUM(N15:N15)</f>
        <v>0</v>
      </c>
      <c r="O16" s="75"/>
      <c r="P16" s="10"/>
      <c r="Q16" s="10"/>
      <c r="R16" s="10"/>
      <c r="S16" s="10"/>
      <c r="T16" s="10"/>
      <c r="U16" s="10"/>
      <c r="V16" s="10"/>
      <c r="W16" s="10"/>
      <c r="X16" s="10"/>
      <c r="Y16" s="71"/>
    </row>
    <row r="17" spans="1:146" x14ac:dyDescent="0.2">
      <c r="A17" s="77" t="s">
        <v>42</v>
      </c>
      <c r="B17" s="78"/>
      <c r="C17" s="81">
        <f>C10+C12+C14+C16</f>
        <v>0</v>
      </c>
      <c r="D17" s="81"/>
      <c r="E17" s="81"/>
      <c r="F17" s="81"/>
      <c r="G17" s="81"/>
      <c r="H17" s="81"/>
      <c r="I17" s="81"/>
      <c r="J17" s="81"/>
      <c r="K17" s="81"/>
      <c r="L17" s="81">
        <f t="shared" ref="D17:N17" si="0">L10+L12+L14+L16</f>
        <v>0</v>
      </c>
      <c r="M17" s="81"/>
      <c r="N17" s="81">
        <f t="shared" si="0"/>
        <v>0</v>
      </c>
      <c r="O17" s="78"/>
      <c r="P17" s="9"/>
      <c r="Q17" s="8"/>
      <c r="R17" s="8"/>
      <c r="S17" s="8"/>
      <c r="T17" s="8"/>
      <c r="U17" s="8"/>
      <c r="V17" s="8"/>
      <c r="W17" s="8"/>
      <c r="X17" s="9"/>
      <c r="Y17" s="40"/>
    </row>
    <row r="18" spans="1:146" x14ac:dyDescent="0.2">
      <c r="I18" s="54"/>
    </row>
    <row r="19" spans="1:146" ht="18.75" x14ac:dyDescent="0.3">
      <c r="A19" s="138" t="s">
        <v>96</v>
      </c>
      <c r="B19" s="9"/>
      <c r="C19" s="8"/>
      <c r="D19" s="8"/>
      <c r="E19" s="9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</row>
    <row r="21" spans="1:146" x14ac:dyDescent="0.2">
      <c r="I21" s="54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</sheetData>
  <mergeCells count="17">
    <mergeCell ref="C5:C6"/>
    <mergeCell ref="D5:D6"/>
    <mergeCell ref="A16:B16"/>
    <mergeCell ref="N4:O4"/>
    <mergeCell ref="A2:O2"/>
    <mergeCell ref="A3:N3"/>
    <mergeCell ref="M5:O5"/>
    <mergeCell ref="E5:E6"/>
    <mergeCell ref="A5:A6"/>
    <mergeCell ref="B5:B6"/>
    <mergeCell ref="K5:K6"/>
    <mergeCell ref="L5:L6"/>
    <mergeCell ref="F5:F6"/>
    <mergeCell ref="G5:G6"/>
    <mergeCell ref="H5:H6"/>
    <mergeCell ref="I5:I6"/>
    <mergeCell ref="J5:J6"/>
  </mergeCells>
  <pageMargins left="0.59055118110236227" right="0.11811023622047245" top="0.15748031496062992" bottom="0.15748031496062992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7"/>
  <sheetViews>
    <sheetView zoomScale="90" zoomScaleNormal="90" workbookViewId="0">
      <selection activeCell="B34" sqref="B34"/>
    </sheetView>
  </sheetViews>
  <sheetFormatPr defaultColWidth="9.28515625" defaultRowHeight="12.75" x14ac:dyDescent="0.2"/>
  <cols>
    <col min="1" max="1" width="18" style="4" customWidth="1"/>
    <col min="2" max="2" width="30.28515625" style="4" customWidth="1"/>
    <col min="3" max="3" width="6.28515625" style="4" customWidth="1"/>
    <col min="4" max="4" width="7.5703125" style="82" customWidth="1"/>
    <col min="5" max="5" width="5" style="4" customWidth="1"/>
    <col min="6" max="6" width="5.7109375" style="4" customWidth="1"/>
    <col min="7" max="7" width="6" style="4" customWidth="1"/>
    <col min="8" max="8" width="9.7109375" style="4" customWidth="1"/>
    <col min="9" max="9" width="9.28515625" style="4" customWidth="1"/>
    <col min="10" max="10" width="8.42578125" style="58" customWidth="1"/>
    <col min="11" max="11" width="9.7109375" style="4" customWidth="1"/>
    <col min="12" max="12" width="12.42578125" style="141" customWidth="1"/>
    <col min="13" max="13" width="9.5703125" style="141" customWidth="1"/>
    <col min="14" max="14" width="8.5703125" style="141" customWidth="1"/>
    <col min="15" max="15" width="7.42578125" style="4" customWidth="1"/>
    <col min="16" max="16" width="9.28515625" style="4"/>
    <col min="17" max="17" width="5.28515625" style="4" customWidth="1"/>
    <col min="18" max="18" width="24.28515625" style="4" customWidth="1"/>
    <col min="19" max="20" width="6.7109375" style="4" customWidth="1"/>
    <col min="21" max="21" width="9.28515625" style="4"/>
    <col min="22" max="22" width="10.28515625" style="4" customWidth="1"/>
    <col min="23" max="23" width="9.28515625" style="4"/>
    <col min="24" max="24" width="10.28515625" style="4" customWidth="1"/>
    <col min="25" max="16384" width="9.28515625" style="4"/>
  </cols>
  <sheetData>
    <row r="1" spans="1:28" x14ac:dyDescent="0.2">
      <c r="A1" s="7"/>
      <c r="B1" s="7"/>
      <c r="C1" s="7"/>
      <c r="D1" s="57"/>
      <c r="E1" s="7"/>
      <c r="F1" s="7"/>
      <c r="G1" s="6"/>
      <c r="H1" s="6"/>
      <c r="L1" s="140" t="s">
        <v>36</v>
      </c>
    </row>
    <row r="2" spans="1:28" x14ac:dyDescent="0.2">
      <c r="A2" s="112" t="s">
        <v>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28" x14ac:dyDescent="0.2">
      <c r="A3" s="115" t="s">
        <v>56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28" ht="20.25" x14ac:dyDescent="0.3">
      <c r="A4" s="121" t="s">
        <v>44</v>
      </c>
      <c r="B4" s="121"/>
      <c r="C4" s="121"/>
      <c r="D4" s="121"/>
      <c r="E4" s="121"/>
      <c r="F4" s="121"/>
      <c r="G4" s="121"/>
      <c r="H4" s="121"/>
      <c r="I4" s="136"/>
      <c r="J4" s="136"/>
      <c r="K4" s="136"/>
      <c r="L4" s="136"/>
      <c r="N4" s="145" t="s">
        <v>92</v>
      </c>
      <c r="O4" s="145"/>
    </row>
    <row r="5" spans="1:28" x14ac:dyDescent="0.2">
      <c r="A5" s="133" t="s">
        <v>0</v>
      </c>
      <c r="B5" s="133" t="s">
        <v>2</v>
      </c>
      <c r="C5" s="124" t="s">
        <v>5</v>
      </c>
      <c r="D5" s="135" t="s">
        <v>6</v>
      </c>
      <c r="E5" s="130" t="s">
        <v>8</v>
      </c>
      <c r="F5" s="124" t="s">
        <v>40</v>
      </c>
      <c r="G5" s="124" t="s">
        <v>41</v>
      </c>
      <c r="H5" s="124" t="s">
        <v>23</v>
      </c>
      <c r="I5" s="134" t="s">
        <v>39</v>
      </c>
      <c r="J5" s="135" t="s">
        <v>22</v>
      </c>
      <c r="K5" s="134" t="s">
        <v>34</v>
      </c>
      <c r="L5" s="142" t="s">
        <v>7</v>
      </c>
      <c r="M5" s="128" t="s">
        <v>48</v>
      </c>
      <c r="N5" s="129"/>
      <c r="O5" s="129"/>
      <c r="Q5" s="8"/>
      <c r="R5" s="16"/>
      <c r="S5" s="10"/>
      <c r="T5" s="16"/>
      <c r="U5" s="8"/>
      <c r="V5" s="8"/>
      <c r="W5" s="9"/>
      <c r="X5" s="9"/>
      <c r="Y5" s="9"/>
      <c r="Z5" s="9"/>
      <c r="AA5" s="9"/>
      <c r="AB5" s="8"/>
    </row>
    <row r="6" spans="1:28" ht="33" customHeight="1" x14ac:dyDescent="0.2">
      <c r="A6" s="133"/>
      <c r="B6" s="133"/>
      <c r="C6" s="124"/>
      <c r="D6" s="135"/>
      <c r="E6" s="130"/>
      <c r="F6" s="133"/>
      <c r="G6" s="133"/>
      <c r="H6" s="124"/>
      <c r="I6" s="134"/>
      <c r="J6" s="135"/>
      <c r="K6" s="134"/>
      <c r="L6" s="142"/>
      <c r="M6" s="143" t="s">
        <v>45</v>
      </c>
      <c r="N6" s="144" t="s">
        <v>46</v>
      </c>
      <c r="O6" s="59" t="s">
        <v>5</v>
      </c>
      <c r="Q6" s="8"/>
      <c r="R6" s="8"/>
      <c r="S6" s="9"/>
      <c r="T6" s="8"/>
      <c r="U6" s="8"/>
      <c r="V6" s="8"/>
      <c r="W6" s="8"/>
      <c r="X6" s="8"/>
      <c r="Y6" s="8"/>
      <c r="Z6" s="8"/>
      <c r="AA6" s="9"/>
      <c r="AB6" s="8"/>
    </row>
    <row r="7" spans="1:28" ht="15.75" x14ac:dyDescent="0.25">
      <c r="A7" s="30"/>
      <c r="B7" s="18" t="s">
        <v>35</v>
      </c>
      <c r="C7" s="72"/>
      <c r="D7" s="18"/>
      <c r="E7" s="21"/>
      <c r="F7" s="21">
        <v>0.96</v>
      </c>
      <c r="G7" s="21">
        <v>0.47</v>
      </c>
      <c r="H7" s="21">
        <f>ROUND(D7*(F7+G7),2)</f>
        <v>0</v>
      </c>
      <c r="I7" s="60">
        <f>ROUND(H7,0)</f>
        <v>0</v>
      </c>
      <c r="J7" s="61">
        <v>1</v>
      </c>
      <c r="K7" s="37">
        <f>ROUND(I7*J7,2)</f>
        <v>0</v>
      </c>
      <c r="L7" s="44">
        <f>ROUND(K7*C7,2)</f>
        <v>0</v>
      </c>
      <c r="M7" s="44"/>
      <c r="N7" s="44">
        <f>ROUND(K7*O7*M7/100,2)</f>
        <v>0</v>
      </c>
      <c r="O7" s="21"/>
      <c r="Q7" s="8"/>
      <c r="R7" s="8"/>
      <c r="S7" s="9"/>
      <c r="T7" s="8"/>
      <c r="U7" s="8"/>
      <c r="V7" s="8"/>
      <c r="W7" s="8"/>
      <c r="X7" s="8"/>
      <c r="Y7" s="8"/>
      <c r="Z7" s="8"/>
      <c r="AA7" s="9"/>
      <c r="AB7" s="40"/>
    </row>
    <row r="8" spans="1:28" ht="15.75" x14ac:dyDescent="0.25">
      <c r="A8" s="30"/>
      <c r="B8" s="18" t="s">
        <v>35</v>
      </c>
      <c r="C8" s="72"/>
      <c r="D8" s="18"/>
      <c r="E8" s="21"/>
      <c r="F8" s="21">
        <v>0.96</v>
      </c>
      <c r="G8" s="21">
        <v>0.47</v>
      </c>
      <c r="H8" s="21">
        <f>ROUND(D8*(F8+G8),2)</f>
        <v>0</v>
      </c>
      <c r="I8" s="60">
        <f>ROUND(H8,0)</f>
        <v>0</v>
      </c>
      <c r="J8" s="61">
        <v>1</v>
      </c>
      <c r="K8" s="37">
        <f>ROUND(I8*J8,2)</f>
        <v>0</v>
      </c>
      <c r="L8" s="44">
        <f>ROUND(K8*C8,2)</f>
        <v>0</v>
      </c>
      <c r="M8" s="44"/>
      <c r="N8" s="44">
        <f>ROUND(K8*O8*M8/100,2)</f>
        <v>0</v>
      </c>
      <c r="O8" s="21"/>
      <c r="Q8" s="8"/>
      <c r="R8" s="8"/>
      <c r="S8" s="9"/>
      <c r="T8" s="8"/>
      <c r="U8" s="8"/>
      <c r="V8" s="8"/>
      <c r="W8" s="8"/>
      <c r="X8" s="8"/>
      <c r="Y8" s="8"/>
      <c r="Z8" s="8"/>
      <c r="AA8" s="9"/>
      <c r="AB8" s="40"/>
    </row>
    <row r="9" spans="1:28" ht="15.75" x14ac:dyDescent="0.25">
      <c r="A9" s="30"/>
      <c r="B9" s="18" t="s">
        <v>35</v>
      </c>
      <c r="C9" s="72"/>
      <c r="D9" s="18"/>
      <c r="E9" s="21"/>
      <c r="F9" s="21">
        <v>0.96</v>
      </c>
      <c r="G9" s="21">
        <v>0.47</v>
      </c>
      <c r="H9" s="21">
        <f>ROUND(D9*(F9+G9),2)</f>
        <v>0</v>
      </c>
      <c r="I9" s="60">
        <f>ROUND(H9,0)</f>
        <v>0</v>
      </c>
      <c r="J9" s="61">
        <v>1</v>
      </c>
      <c r="K9" s="37">
        <f>ROUND(I9*J9,2)</f>
        <v>0</v>
      </c>
      <c r="L9" s="44">
        <f>ROUND(K9*C9,2)</f>
        <v>0</v>
      </c>
      <c r="M9" s="44"/>
      <c r="N9" s="44">
        <f>ROUND(K9*O9*M9/100,2)</f>
        <v>0</v>
      </c>
      <c r="O9" s="21"/>
      <c r="Q9" s="8"/>
      <c r="R9" s="8"/>
      <c r="S9" s="9"/>
      <c r="T9" s="8"/>
      <c r="U9" s="8"/>
      <c r="V9" s="8"/>
      <c r="W9" s="8"/>
      <c r="X9" s="8"/>
      <c r="Y9" s="8"/>
      <c r="Z9" s="8"/>
      <c r="AA9" s="9"/>
      <c r="AB9" s="40"/>
    </row>
    <row r="10" spans="1:28" ht="15.75" x14ac:dyDescent="0.25">
      <c r="A10" s="30"/>
      <c r="B10" s="18" t="s">
        <v>35</v>
      </c>
      <c r="C10" s="72"/>
      <c r="D10" s="18"/>
      <c r="E10" s="21"/>
      <c r="F10" s="21">
        <v>0.96</v>
      </c>
      <c r="G10" s="21">
        <v>0.47</v>
      </c>
      <c r="H10" s="21">
        <f>ROUND(D10*(F10+G10),2)</f>
        <v>0</v>
      </c>
      <c r="I10" s="60">
        <f>ROUND(H10,0)</f>
        <v>0</v>
      </c>
      <c r="J10" s="61">
        <v>1</v>
      </c>
      <c r="K10" s="37">
        <f>ROUND(I10*J10,2)</f>
        <v>0</v>
      </c>
      <c r="L10" s="44">
        <f>ROUND(K10*C10,2)</f>
        <v>0</v>
      </c>
      <c r="M10" s="44"/>
      <c r="N10" s="44">
        <f>ROUND(K10*O10*M10/100,2)</f>
        <v>0</v>
      </c>
      <c r="O10" s="21"/>
      <c r="Q10" s="8"/>
      <c r="R10" s="8"/>
      <c r="S10" s="9"/>
      <c r="T10" s="8"/>
      <c r="U10" s="8"/>
      <c r="V10" s="8"/>
      <c r="W10" s="8"/>
      <c r="X10" s="8"/>
      <c r="Y10" s="8"/>
      <c r="Z10" s="8"/>
      <c r="AA10" s="9"/>
      <c r="AB10" s="40"/>
    </row>
    <row r="11" spans="1:28" s="70" customFormat="1" ht="15.75" x14ac:dyDescent="0.25">
      <c r="A11" s="63" t="s">
        <v>74</v>
      </c>
      <c r="B11" s="64"/>
      <c r="C11" s="65">
        <f>SUM(C7:C10)</f>
        <v>0</v>
      </c>
      <c r="D11" s="66"/>
      <c r="E11" s="67"/>
      <c r="F11" s="67"/>
      <c r="G11" s="67"/>
      <c r="H11" s="68"/>
      <c r="I11" s="60"/>
      <c r="J11" s="69"/>
      <c r="K11" s="37"/>
      <c r="L11" s="89">
        <f>SUM(L7:L10)</f>
        <v>0</v>
      </c>
      <c r="M11" s="89"/>
      <c r="N11" s="89">
        <f>SUM(N7:N10)</f>
        <v>0</v>
      </c>
      <c r="O11" s="67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71"/>
    </row>
    <row r="12" spans="1:28" ht="15.75" x14ac:dyDescent="0.25">
      <c r="A12" s="18"/>
      <c r="B12" s="18" t="s">
        <v>58</v>
      </c>
      <c r="C12" s="18"/>
      <c r="D12" s="18"/>
      <c r="E12" s="21"/>
      <c r="F12" s="21">
        <v>0.96</v>
      </c>
      <c r="G12" s="21">
        <v>0.47</v>
      </c>
      <c r="H12" s="21">
        <f>ROUND(D12*(F12+G12),2)</f>
        <v>0</v>
      </c>
      <c r="I12" s="60">
        <f>ROUND(H12,0)</f>
        <v>0</v>
      </c>
      <c r="J12" s="61">
        <v>1</v>
      </c>
      <c r="K12" s="37">
        <f>ROUND(I12*J12,2)</f>
        <v>0</v>
      </c>
      <c r="L12" s="44">
        <f>ROUND(K12*C12,2)</f>
        <v>0</v>
      </c>
      <c r="M12" s="44"/>
      <c r="N12" s="44">
        <f>ROUND(K12*O12*M12/100,2)</f>
        <v>0</v>
      </c>
      <c r="O12" s="21"/>
      <c r="Q12" s="8"/>
      <c r="R12" s="8"/>
      <c r="S12" s="9"/>
      <c r="T12" s="8"/>
      <c r="U12" s="8"/>
      <c r="V12" s="8"/>
      <c r="W12" s="8"/>
      <c r="X12" s="8"/>
      <c r="Y12" s="8"/>
      <c r="Z12" s="8"/>
      <c r="AA12" s="9"/>
      <c r="AB12" s="40"/>
    </row>
    <row r="13" spans="1:28" ht="15.75" x14ac:dyDescent="0.25">
      <c r="A13" s="18"/>
      <c r="B13" s="18" t="s">
        <v>58</v>
      </c>
      <c r="C13" s="18"/>
      <c r="D13" s="18"/>
      <c r="E13" s="21"/>
      <c r="F13" s="21">
        <v>0.96</v>
      </c>
      <c r="G13" s="21">
        <v>0.47</v>
      </c>
      <c r="H13" s="21">
        <f>ROUND(D13*(F13+G13),2)</f>
        <v>0</v>
      </c>
      <c r="I13" s="60">
        <f t="shared" ref="I13:I23" si="0">ROUND(H13,0)</f>
        <v>0</v>
      </c>
      <c r="J13" s="61">
        <v>1</v>
      </c>
      <c r="K13" s="37">
        <f>ROUND(I13*J13,2)</f>
        <v>0</v>
      </c>
      <c r="L13" s="44">
        <f>ROUND(K13*C13,2)</f>
        <v>0</v>
      </c>
      <c r="M13" s="44"/>
      <c r="N13" s="44">
        <f>ROUND(K13*O13*M13/100,2)</f>
        <v>0</v>
      </c>
      <c r="O13" s="21"/>
      <c r="Q13" s="8"/>
      <c r="R13" s="8"/>
      <c r="S13" s="9"/>
      <c r="T13" s="8"/>
      <c r="U13" s="8"/>
      <c r="V13" s="8"/>
      <c r="W13" s="8"/>
      <c r="X13" s="8"/>
      <c r="Y13" s="8"/>
      <c r="Z13" s="8"/>
      <c r="AA13" s="9"/>
      <c r="AB13" s="40"/>
    </row>
    <row r="14" spans="1:28" ht="15.75" x14ac:dyDescent="0.25">
      <c r="A14" s="18"/>
      <c r="B14" s="18" t="s">
        <v>58</v>
      </c>
      <c r="C14" s="18"/>
      <c r="D14" s="18"/>
      <c r="E14" s="21"/>
      <c r="F14" s="21">
        <v>0.96</v>
      </c>
      <c r="G14" s="21">
        <v>0.47</v>
      </c>
      <c r="H14" s="21">
        <f>ROUND(D14*(F14+G14),2)</f>
        <v>0</v>
      </c>
      <c r="I14" s="60">
        <f t="shared" si="0"/>
        <v>0</v>
      </c>
      <c r="J14" s="61">
        <v>1</v>
      </c>
      <c r="K14" s="37">
        <f>ROUND(I14*J14,2)</f>
        <v>0</v>
      </c>
      <c r="L14" s="44">
        <f>ROUND(K14*C14,2)</f>
        <v>0</v>
      </c>
      <c r="M14" s="44"/>
      <c r="N14" s="44">
        <f>ROUND(K14*O14*M14/100,2)</f>
        <v>0</v>
      </c>
      <c r="O14" s="21"/>
      <c r="Q14" s="8"/>
      <c r="R14" s="8"/>
      <c r="S14" s="9"/>
      <c r="T14" s="8"/>
      <c r="U14" s="8"/>
      <c r="V14" s="8"/>
      <c r="W14" s="8"/>
      <c r="X14" s="8"/>
      <c r="Y14" s="8"/>
      <c r="Z14" s="8"/>
      <c r="AA14" s="9"/>
      <c r="AB14" s="40"/>
    </row>
    <row r="15" spans="1:28" ht="15.75" x14ac:dyDescent="0.25">
      <c r="A15" s="18"/>
      <c r="B15" s="18" t="s">
        <v>58</v>
      </c>
      <c r="C15" s="18"/>
      <c r="D15" s="18"/>
      <c r="E15" s="21"/>
      <c r="F15" s="21">
        <v>0.96</v>
      </c>
      <c r="G15" s="21">
        <v>0.47</v>
      </c>
      <c r="H15" s="21">
        <f>ROUND(D15*(F15+G15),2)</f>
        <v>0</v>
      </c>
      <c r="I15" s="60">
        <f t="shared" si="0"/>
        <v>0</v>
      </c>
      <c r="J15" s="61">
        <v>1</v>
      </c>
      <c r="K15" s="37">
        <f>ROUND(I15*J15,2)</f>
        <v>0</v>
      </c>
      <c r="L15" s="44">
        <f>ROUND(K15*C15,2)</f>
        <v>0</v>
      </c>
      <c r="M15" s="44"/>
      <c r="N15" s="44">
        <f>ROUND(K15*O15*M15/100,2)</f>
        <v>0</v>
      </c>
      <c r="O15" s="21"/>
      <c r="Q15" s="8"/>
      <c r="R15" s="8"/>
      <c r="S15" s="9"/>
      <c r="T15" s="8"/>
      <c r="U15" s="8"/>
      <c r="V15" s="8"/>
      <c r="W15" s="8"/>
      <c r="X15" s="8"/>
      <c r="Y15" s="8"/>
      <c r="Z15" s="8"/>
      <c r="AA15" s="9"/>
      <c r="AB15" s="40"/>
    </row>
    <row r="16" spans="1:28" s="38" customFormat="1" ht="15.75" x14ac:dyDescent="0.25">
      <c r="A16" s="63" t="s">
        <v>75</v>
      </c>
      <c r="B16" s="64"/>
      <c r="C16" s="64">
        <f>SUM(C12:C15)</f>
        <v>0</v>
      </c>
      <c r="D16" s="66"/>
      <c r="E16" s="67"/>
      <c r="F16" s="67"/>
      <c r="G16" s="67"/>
      <c r="H16" s="68"/>
      <c r="I16" s="60"/>
      <c r="J16" s="69"/>
      <c r="K16" s="37"/>
      <c r="L16" s="89">
        <f>SUM(L12:L15)</f>
        <v>0</v>
      </c>
      <c r="M16" s="89"/>
      <c r="N16" s="89">
        <f>SUM(N12:N15)</f>
        <v>0</v>
      </c>
      <c r="O16" s="67"/>
      <c r="Q16" s="16"/>
      <c r="R16" s="16"/>
      <c r="S16" s="10"/>
      <c r="T16" s="16"/>
      <c r="U16" s="16"/>
      <c r="V16" s="16"/>
      <c r="W16" s="16"/>
      <c r="X16" s="16"/>
      <c r="Y16" s="16"/>
      <c r="Z16" s="16"/>
      <c r="AA16" s="10"/>
      <c r="AB16" s="39"/>
    </row>
    <row r="17" spans="1:146" ht="15.75" x14ac:dyDescent="0.25">
      <c r="A17" s="18"/>
      <c r="B17" s="74" t="s">
        <v>49</v>
      </c>
      <c r="C17" s="18"/>
      <c r="D17" s="18"/>
      <c r="E17" s="21"/>
      <c r="F17" s="21">
        <v>0.8</v>
      </c>
      <c r="G17" s="21">
        <v>0.31</v>
      </c>
      <c r="H17" s="21">
        <f>ROUND(D17*(F17+G17),2)</f>
        <v>0</v>
      </c>
      <c r="I17" s="60">
        <f t="shared" si="0"/>
        <v>0</v>
      </c>
      <c r="J17" s="61">
        <v>1</v>
      </c>
      <c r="K17" s="37">
        <f>ROUND(I17*J17,2)</f>
        <v>0</v>
      </c>
      <c r="L17" s="44">
        <f>ROUND(K17*C17,2)</f>
        <v>0</v>
      </c>
      <c r="M17" s="44"/>
      <c r="N17" s="44">
        <f>ROUND(K17*O17*M17/100,2)</f>
        <v>0</v>
      </c>
      <c r="O17" s="21"/>
      <c r="Q17" s="8"/>
      <c r="R17" s="8"/>
      <c r="S17" s="9"/>
      <c r="T17" s="8"/>
      <c r="U17" s="8"/>
      <c r="V17" s="8"/>
      <c r="W17" s="8"/>
      <c r="X17" s="8"/>
      <c r="Y17" s="8"/>
      <c r="Z17" s="8"/>
      <c r="AA17" s="9"/>
      <c r="AB17" s="40"/>
    </row>
    <row r="18" spans="1:146" ht="15.75" x14ac:dyDescent="0.25">
      <c r="A18" s="18"/>
      <c r="B18" s="74" t="s">
        <v>49</v>
      </c>
      <c r="C18" s="18"/>
      <c r="D18" s="18"/>
      <c r="E18" s="21"/>
      <c r="F18" s="21">
        <v>0.8</v>
      </c>
      <c r="G18" s="21">
        <v>0.31</v>
      </c>
      <c r="H18" s="21">
        <f>ROUND(D18*(F18+G18),2)</f>
        <v>0</v>
      </c>
      <c r="I18" s="60">
        <f t="shared" si="0"/>
        <v>0</v>
      </c>
      <c r="J18" s="61">
        <v>1</v>
      </c>
      <c r="K18" s="37">
        <f>ROUND(I18*J18,2)</f>
        <v>0</v>
      </c>
      <c r="L18" s="44">
        <f>ROUND(K18*C18,2)</f>
        <v>0</v>
      </c>
      <c r="M18" s="44"/>
      <c r="N18" s="44">
        <f>ROUND(K18*O18*M18/100,2)</f>
        <v>0</v>
      </c>
      <c r="O18" s="21"/>
      <c r="Q18" s="8"/>
      <c r="R18" s="8"/>
      <c r="S18" s="9"/>
      <c r="T18" s="8"/>
      <c r="U18" s="8"/>
      <c r="V18" s="8"/>
      <c r="W18" s="8"/>
      <c r="X18" s="8"/>
      <c r="Y18" s="8"/>
      <c r="Z18" s="8"/>
      <c r="AA18" s="9"/>
      <c r="AB18" s="40"/>
    </row>
    <row r="19" spans="1:146" ht="15.75" x14ac:dyDescent="0.25">
      <c r="A19" s="18"/>
      <c r="B19" s="74" t="s">
        <v>49</v>
      </c>
      <c r="C19" s="18"/>
      <c r="D19" s="18"/>
      <c r="E19" s="21"/>
      <c r="F19" s="21">
        <v>0.8</v>
      </c>
      <c r="G19" s="21">
        <v>0.31</v>
      </c>
      <c r="H19" s="21">
        <f>ROUND(D19*(F19+G19),2)</f>
        <v>0</v>
      </c>
      <c r="I19" s="60">
        <f t="shared" si="0"/>
        <v>0</v>
      </c>
      <c r="J19" s="61">
        <v>1</v>
      </c>
      <c r="K19" s="37">
        <f>ROUND(I19*J19,2)</f>
        <v>0</v>
      </c>
      <c r="L19" s="44">
        <f>ROUND(K19*C19,2)</f>
        <v>0</v>
      </c>
      <c r="M19" s="44"/>
      <c r="N19" s="44">
        <f>ROUND(K19*O19*M19/100,2)</f>
        <v>0</v>
      </c>
      <c r="O19" s="21"/>
      <c r="Q19" s="8"/>
      <c r="R19" s="8"/>
      <c r="S19" s="9"/>
      <c r="T19" s="8"/>
      <c r="U19" s="8"/>
      <c r="V19" s="8"/>
      <c r="W19" s="8"/>
      <c r="X19" s="8"/>
      <c r="Y19" s="8"/>
      <c r="Z19" s="8"/>
      <c r="AA19" s="9"/>
      <c r="AB19" s="40"/>
    </row>
    <row r="20" spans="1:146" ht="15.75" x14ac:dyDescent="0.25">
      <c r="A20" s="18"/>
      <c r="B20" s="74" t="s">
        <v>49</v>
      </c>
      <c r="C20" s="18"/>
      <c r="D20" s="18"/>
      <c r="E20" s="21"/>
      <c r="F20" s="21">
        <v>0.8</v>
      </c>
      <c r="G20" s="21">
        <v>0.31</v>
      </c>
      <c r="H20" s="21">
        <f>ROUND(D20*(F20+G20),2)</f>
        <v>0</v>
      </c>
      <c r="I20" s="60">
        <f t="shared" si="0"/>
        <v>0</v>
      </c>
      <c r="J20" s="61">
        <v>1</v>
      </c>
      <c r="K20" s="37">
        <f>ROUND(I20*J20,2)</f>
        <v>0</v>
      </c>
      <c r="L20" s="44">
        <f>ROUND(K20*C20,2)</f>
        <v>0</v>
      </c>
      <c r="M20" s="44"/>
      <c r="N20" s="44">
        <f>ROUND(K20*O20*M20/100,2)</f>
        <v>0</v>
      </c>
      <c r="O20" s="21"/>
      <c r="Q20" s="8"/>
      <c r="R20" s="8"/>
      <c r="S20" s="9"/>
      <c r="T20" s="8"/>
      <c r="U20" s="8"/>
      <c r="V20" s="8"/>
      <c r="W20" s="8"/>
      <c r="X20" s="8"/>
      <c r="Y20" s="8"/>
      <c r="Z20" s="8"/>
      <c r="AA20" s="9"/>
      <c r="AB20" s="40"/>
    </row>
    <row r="21" spans="1:146" s="70" customFormat="1" ht="15.75" x14ac:dyDescent="0.25">
      <c r="A21" s="63" t="s">
        <v>76</v>
      </c>
      <c r="B21" s="64"/>
      <c r="C21" s="64">
        <f>SUM(C17:C20)</f>
        <v>0</v>
      </c>
      <c r="D21" s="66"/>
      <c r="E21" s="67"/>
      <c r="F21" s="67"/>
      <c r="G21" s="67"/>
      <c r="H21" s="68"/>
      <c r="I21" s="60"/>
      <c r="J21" s="69"/>
      <c r="K21" s="37"/>
      <c r="L21" s="89">
        <f>SUM(L17:L20)</f>
        <v>0</v>
      </c>
      <c r="M21" s="89"/>
      <c r="N21" s="89">
        <f>SUM(N17:N20)</f>
        <v>0</v>
      </c>
      <c r="O21" s="67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71"/>
    </row>
    <row r="22" spans="1:146" ht="15.75" x14ac:dyDescent="0.25">
      <c r="A22" s="18"/>
      <c r="B22" s="18" t="s">
        <v>57</v>
      </c>
      <c r="C22" s="18"/>
      <c r="D22" s="18"/>
      <c r="E22" s="21"/>
      <c r="F22" s="21">
        <v>0.8</v>
      </c>
      <c r="G22" s="21">
        <v>0.31</v>
      </c>
      <c r="H22" s="21">
        <f>ROUND(D22*(F22+G22),2)</f>
        <v>0</v>
      </c>
      <c r="I22" s="60">
        <f t="shared" si="0"/>
        <v>0</v>
      </c>
      <c r="J22" s="61">
        <v>1</v>
      </c>
      <c r="K22" s="37">
        <f>ROUND(I22*J22,2)</f>
        <v>0</v>
      </c>
      <c r="L22" s="44">
        <f>ROUND(K22*C22,2)</f>
        <v>0</v>
      </c>
      <c r="M22" s="44"/>
      <c r="N22" s="44">
        <f>ROUND(K22*O22*M22/100,2)</f>
        <v>0</v>
      </c>
      <c r="O22" s="21"/>
      <c r="Q22" s="8"/>
      <c r="R22" s="8"/>
      <c r="S22" s="9"/>
      <c r="T22" s="8"/>
      <c r="U22" s="8"/>
      <c r="V22" s="8"/>
      <c r="W22" s="8"/>
      <c r="X22" s="8"/>
      <c r="Y22" s="8"/>
      <c r="Z22" s="8"/>
      <c r="AA22" s="9"/>
      <c r="AB22" s="40"/>
    </row>
    <row r="23" spans="1:146" ht="15.75" x14ac:dyDescent="0.25">
      <c r="A23" s="18" t="s">
        <v>29</v>
      </c>
      <c r="B23" s="18" t="s">
        <v>57</v>
      </c>
      <c r="C23" s="18"/>
      <c r="D23" s="18"/>
      <c r="E23" s="21"/>
      <c r="F23" s="21">
        <v>0.8</v>
      </c>
      <c r="G23" s="21">
        <v>0.31</v>
      </c>
      <c r="H23" s="21">
        <f>ROUND(D23*(F23+G23),2)</f>
        <v>0</v>
      </c>
      <c r="I23" s="60">
        <f t="shared" si="0"/>
        <v>0</v>
      </c>
      <c r="J23" s="61">
        <v>1</v>
      </c>
      <c r="K23" s="37">
        <f>ROUND(I23*J23,2)</f>
        <v>0</v>
      </c>
      <c r="L23" s="44">
        <f>ROUND(K23*C23,2)</f>
        <v>0</v>
      </c>
      <c r="M23" s="44"/>
      <c r="N23" s="44">
        <f>ROUND(K23*O23*M23/100,2)</f>
        <v>0</v>
      </c>
      <c r="O23" s="21"/>
      <c r="Q23" s="8"/>
      <c r="R23" s="8"/>
      <c r="S23" s="9"/>
      <c r="T23" s="8"/>
      <c r="U23" s="8"/>
      <c r="V23" s="8"/>
      <c r="W23" s="8"/>
      <c r="X23" s="8"/>
      <c r="Y23" s="8"/>
      <c r="Z23" s="8"/>
      <c r="AA23" s="9"/>
      <c r="AB23" s="40"/>
    </row>
    <row r="24" spans="1:146" s="38" customFormat="1" ht="15.75" x14ac:dyDescent="0.25">
      <c r="A24" s="63" t="s">
        <v>77</v>
      </c>
      <c r="B24" s="75"/>
      <c r="C24" s="64">
        <f>SUM(C22:C23)</f>
        <v>0</v>
      </c>
      <c r="D24" s="76"/>
      <c r="E24" s="68"/>
      <c r="F24" s="68"/>
      <c r="G24" s="68"/>
      <c r="H24" s="68"/>
      <c r="I24" s="60"/>
      <c r="J24" s="69"/>
      <c r="K24" s="37"/>
      <c r="L24" s="89">
        <f>SUM(L22:L23)</f>
        <v>0</v>
      </c>
      <c r="M24" s="89"/>
      <c r="N24" s="89">
        <f>SUM(N22:N23)</f>
        <v>0</v>
      </c>
      <c r="O24" s="67"/>
      <c r="Q24" s="16"/>
      <c r="R24" s="16"/>
      <c r="S24" s="10"/>
      <c r="T24" s="16"/>
      <c r="U24" s="16"/>
      <c r="V24" s="16"/>
      <c r="W24" s="16"/>
      <c r="X24" s="16"/>
      <c r="Y24" s="16"/>
      <c r="Z24" s="16"/>
      <c r="AA24" s="10"/>
      <c r="AB24" s="39"/>
    </row>
    <row r="25" spans="1:146" x14ac:dyDescent="0.2">
      <c r="A25" s="77" t="s">
        <v>42</v>
      </c>
      <c r="B25" s="78"/>
      <c r="C25" s="79">
        <f>C11+C16+C21+C24</f>
        <v>0</v>
      </c>
      <c r="D25" s="79"/>
      <c r="E25" s="79"/>
      <c r="F25" s="79"/>
      <c r="G25" s="79"/>
      <c r="H25" s="79"/>
      <c r="I25" s="79"/>
      <c r="J25" s="79"/>
      <c r="K25" s="79"/>
      <c r="L25" s="81">
        <f t="shared" ref="D25:N25" si="1">L11+L16+L21+L24</f>
        <v>0</v>
      </c>
      <c r="M25" s="81"/>
      <c r="N25" s="81">
        <f t="shared" si="1"/>
        <v>0</v>
      </c>
      <c r="O25" s="80"/>
      <c r="Q25" s="8"/>
      <c r="R25" s="8"/>
      <c r="S25" s="9"/>
      <c r="T25" s="8"/>
      <c r="U25" s="8"/>
      <c r="V25" s="8"/>
      <c r="W25" s="8"/>
      <c r="X25" s="8"/>
      <c r="Y25" s="8"/>
      <c r="Z25" s="8"/>
      <c r="AA25" s="9"/>
      <c r="AB25" s="40"/>
    </row>
    <row r="27" spans="1:146" ht="18.75" x14ac:dyDescent="0.3">
      <c r="A27" s="138" t="s">
        <v>96</v>
      </c>
      <c r="B27" s="9"/>
      <c r="C27" s="8"/>
      <c r="D27" s="8"/>
      <c r="E27" s="9"/>
      <c r="F27" s="9"/>
      <c r="G27" s="9"/>
      <c r="H27" s="8"/>
      <c r="I27" s="8"/>
      <c r="J27" s="8"/>
      <c r="K27" s="8"/>
      <c r="L27" s="40"/>
      <c r="M27" s="40"/>
      <c r="N27" s="4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</row>
  </sheetData>
  <mergeCells count="17"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4:O4"/>
    <mergeCell ref="K5:K6"/>
    <mergeCell ref="L5:L6"/>
    <mergeCell ref="M5:O5"/>
  </mergeCells>
  <pageMargins left="0.11811023622047245" right="0.11811023622047245" top="7.874015748031496E-2" bottom="7.874015748031496E-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ПП</vt:lpstr>
      <vt:lpstr>АП</vt:lpstr>
      <vt:lpstr>УВП</vt:lpstr>
      <vt:lpstr>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Антон Александрович</dc:creator>
  <cp:lastModifiedBy>Рожкина Ольга Юрьевна</cp:lastModifiedBy>
  <cp:lastPrinted>2020-07-31T11:09:36Z</cp:lastPrinted>
  <dcterms:created xsi:type="dcterms:W3CDTF">2008-07-21T13:05:33Z</dcterms:created>
  <dcterms:modified xsi:type="dcterms:W3CDTF">2025-10-23T12:25:32Z</dcterms:modified>
</cp:coreProperties>
</file>