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0" yWindow="90" windowWidth="15480" windowHeight="8190" tabRatio="601" activeTab="2"/>
  </bookViews>
  <sheets>
    <sheet name="АП" sheetId="7" r:id="rId1"/>
    <sheet name="ОП" sheetId="8" r:id="rId2"/>
    <sheet name="УВП" sheetId="9" r:id="rId3"/>
    <sheet name="Мед." sheetId="11" r:id="rId4"/>
  </sheets>
  <calcPr calcId="145621"/>
</workbook>
</file>

<file path=xl/calcChain.xml><?xml version="1.0" encoding="utf-8"?>
<calcChain xmlns="http://schemas.openxmlformats.org/spreadsheetml/2006/main">
  <c r="M40" i="9" l="1"/>
  <c r="M28" i="11"/>
  <c r="E28" i="11"/>
  <c r="J25" i="11"/>
  <c r="L25" i="11" s="1"/>
  <c r="M25" i="11" s="1"/>
  <c r="J24" i="11"/>
  <c r="L24" i="11" s="1"/>
  <c r="M24" i="11" s="1"/>
  <c r="J23" i="11"/>
  <c r="L23" i="11" s="1"/>
  <c r="M23" i="11" s="1"/>
  <c r="L22" i="11"/>
  <c r="M22" i="11" s="1"/>
  <c r="J22" i="11"/>
  <c r="L21" i="11"/>
  <c r="M21" i="11" s="1"/>
  <c r="J21" i="11"/>
  <c r="J20" i="11"/>
  <c r="L20" i="11" s="1"/>
  <c r="M20" i="11" s="1"/>
  <c r="M16" i="11"/>
  <c r="E16" i="11"/>
  <c r="E42" i="11" s="1"/>
  <c r="J12" i="11"/>
  <c r="L12" i="11" s="1"/>
  <c r="M12" i="11" s="1"/>
  <c r="J11" i="11"/>
  <c r="L11" i="11" s="1"/>
  <c r="M11" i="11" s="1"/>
  <c r="J10" i="11"/>
  <c r="L10" i="11" s="1"/>
  <c r="M10" i="11" s="1"/>
  <c r="L9" i="11"/>
  <c r="M9" i="11" s="1"/>
  <c r="J9" i="11"/>
  <c r="J8" i="11"/>
  <c r="L8" i="11" s="1"/>
  <c r="M8" i="11" s="1"/>
  <c r="J7" i="11"/>
  <c r="L7" i="11" s="1"/>
  <c r="M7" i="11" s="1"/>
  <c r="M9" i="9"/>
  <c r="M11" i="9"/>
  <c r="B40" i="9"/>
  <c r="H19" i="9"/>
  <c r="I19" i="9" s="1"/>
  <c r="K19" i="9" s="1"/>
  <c r="L19" i="9" s="1"/>
  <c r="I18" i="9"/>
  <c r="K18" i="9" s="1"/>
  <c r="L18" i="9" s="1"/>
  <c r="H18" i="9"/>
  <c r="E41" i="11"/>
  <c r="J40" i="11"/>
  <c r="L40" i="11" s="1"/>
  <c r="M40" i="11" s="1"/>
  <c r="J39" i="11"/>
  <c r="L39" i="11" s="1"/>
  <c r="M39" i="11" s="1"/>
  <c r="J38" i="11"/>
  <c r="L38" i="11" s="1"/>
  <c r="M38" i="11" s="1"/>
  <c r="E37" i="11"/>
  <c r="J36" i="11"/>
  <c r="L36" i="11" s="1"/>
  <c r="M36" i="11" s="1"/>
  <c r="J35" i="11"/>
  <c r="L35" i="11" s="1"/>
  <c r="M35" i="11" s="1"/>
  <c r="J34" i="11"/>
  <c r="L34" i="11" s="1"/>
  <c r="M34" i="11" s="1"/>
  <c r="E33" i="11"/>
  <c r="J32" i="11"/>
  <c r="L32" i="11" s="1"/>
  <c r="M32" i="11" s="1"/>
  <c r="J31" i="11"/>
  <c r="L31" i="11" s="1"/>
  <c r="M31" i="11" s="1"/>
  <c r="J30" i="11"/>
  <c r="L30" i="11" s="1"/>
  <c r="M30" i="11" s="1"/>
  <c r="J29" i="11"/>
  <c r="L29" i="11" s="1"/>
  <c r="M29" i="11" s="1"/>
  <c r="J27" i="11"/>
  <c r="L27" i="11" s="1"/>
  <c r="M27" i="11" s="1"/>
  <c r="J26" i="11"/>
  <c r="L26" i="11" s="1"/>
  <c r="M26" i="11" s="1"/>
  <c r="E19" i="11"/>
  <c r="J18" i="11"/>
  <c r="L18" i="11" s="1"/>
  <c r="M18" i="11" s="1"/>
  <c r="J17" i="11"/>
  <c r="L17" i="11" s="1"/>
  <c r="M17" i="11" s="1"/>
  <c r="J15" i="11"/>
  <c r="L15" i="11" s="1"/>
  <c r="M15" i="11" s="1"/>
  <c r="J14" i="11"/>
  <c r="L14" i="11" s="1"/>
  <c r="M14" i="11" s="1"/>
  <c r="J13" i="11"/>
  <c r="L13" i="11" s="1"/>
  <c r="M13" i="11" s="1"/>
  <c r="H28" i="9"/>
  <c r="I28" i="9" s="1"/>
  <c r="K28" i="9" s="1"/>
  <c r="L28" i="9" s="1"/>
  <c r="N28" i="9" s="1"/>
  <c r="H29" i="9"/>
  <c r="I29" i="9" s="1"/>
  <c r="K29" i="9" s="1"/>
  <c r="L29" i="9" s="1"/>
  <c r="N29" i="9" s="1"/>
  <c r="H30" i="9"/>
  <c r="I30" i="9" s="1"/>
  <c r="K30" i="9" s="1"/>
  <c r="L30" i="9" s="1"/>
  <c r="N30" i="9" s="1"/>
  <c r="H31" i="9"/>
  <c r="I31" i="9" s="1"/>
  <c r="K31" i="9" s="1"/>
  <c r="L31" i="9" s="1"/>
  <c r="N31" i="9" s="1"/>
  <c r="H32" i="9"/>
  <c r="I32" i="9" s="1"/>
  <c r="K32" i="9" s="1"/>
  <c r="L32" i="9" s="1"/>
  <c r="N32" i="9" s="1"/>
  <c r="H33" i="9"/>
  <c r="I33" i="9" s="1"/>
  <c r="K33" i="9" s="1"/>
  <c r="L33" i="9" s="1"/>
  <c r="N33" i="9" s="1"/>
  <c r="H34" i="9"/>
  <c r="I34" i="9" s="1"/>
  <c r="K34" i="9" s="1"/>
  <c r="L34" i="9" s="1"/>
  <c r="N34" i="9" s="1"/>
  <c r="H35" i="9"/>
  <c r="I35" i="9" s="1"/>
  <c r="K35" i="9" s="1"/>
  <c r="L35" i="9" s="1"/>
  <c r="N35" i="9" s="1"/>
  <c r="H36" i="9"/>
  <c r="I36" i="9"/>
  <c r="K36" i="9" s="1"/>
  <c r="L36" i="9" s="1"/>
  <c r="N36" i="9" s="1"/>
  <c r="H37" i="9"/>
  <c r="I37" i="9" s="1"/>
  <c r="K37" i="9" s="1"/>
  <c r="L37" i="9" s="1"/>
  <c r="N37" i="9" s="1"/>
  <c r="H38" i="9"/>
  <c r="I38" i="9" s="1"/>
  <c r="K38" i="9" s="1"/>
  <c r="H39" i="9"/>
  <c r="I39" i="9" s="1"/>
  <c r="K39" i="9" s="1"/>
  <c r="H27" i="9"/>
  <c r="I27" i="9" s="1"/>
  <c r="K27" i="9" s="1"/>
  <c r="L27" i="9" s="1"/>
  <c r="N27" i="9" s="1"/>
  <c r="B43" i="8"/>
  <c r="B20" i="8"/>
  <c r="B14" i="8"/>
  <c r="H37" i="8"/>
  <c r="I37" i="8" s="1"/>
  <c r="K37" i="8" s="1"/>
  <c r="L37" i="8" s="1"/>
  <c r="I36" i="8"/>
  <c r="K36" i="8" s="1"/>
  <c r="L36" i="8" s="1"/>
  <c r="H36" i="8"/>
  <c r="H35" i="8"/>
  <c r="I35" i="8" s="1"/>
  <c r="K35" i="8" s="1"/>
  <c r="L35" i="8" s="1"/>
  <c r="I34" i="8"/>
  <c r="K34" i="8" s="1"/>
  <c r="L34" i="8" s="1"/>
  <c r="H34" i="8"/>
  <c r="B32" i="8"/>
  <c r="H31" i="8"/>
  <c r="I31" i="8" s="1"/>
  <c r="K31" i="8" s="1"/>
  <c r="L31" i="8" s="1"/>
  <c r="H30" i="8"/>
  <c r="I30" i="8" s="1"/>
  <c r="K30" i="8" s="1"/>
  <c r="L30" i="8" s="1"/>
  <c r="L32" i="8" s="1"/>
  <c r="B29" i="8"/>
  <c r="H28" i="8"/>
  <c r="I28" i="8" s="1"/>
  <c r="K28" i="8" s="1"/>
  <c r="L28" i="8" s="1"/>
  <c r="H27" i="8"/>
  <c r="I27" i="8" s="1"/>
  <c r="K27" i="8" s="1"/>
  <c r="L27" i="8" s="1"/>
  <c r="B26" i="8"/>
  <c r="H25" i="8"/>
  <c r="I25" i="8" s="1"/>
  <c r="K25" i="8" s="1"/>
  <c r="L25" i="8" s="1"/>
  <c r="H24" i="8"/>
  <c r="I24" i="8" s="1"/>
  <c r="K24" i="8" s="1"/>
  <c r="L24" i="8" s="1"/>
  <c r="H16" i="8"/>
  <c r="I16" i="8" s="1"/>
  <c r="K16" i="8" s="1"/>
  <c r="L16" i="8" s="1"/>
  <c r="H15" i="8"/>
  <c r="I15" i="8" s="1"/>
  <c r="K15" i="8" s="1"/>
  <c r="L15" i="8" s="1"/>
  <c r="H39" i="8"/>
  <c r="I39" i="8" s="1"/>
  <c r="K39" i="8" s="1"/>
  <c r="L39" i="8" s="1"/>
  <c r="H38" i="8"/>
  <c r="I38" i="8" s="1"/>
  <c r="K38" i="8" s="1"/>
  <c r="L38" i="8" s="1"/>
  <c r="H33" i="8"/>
  <c r="I33" i="8" s="1"/>
  <c r="K33" i="8" s="1"/>
  <c r="L33" i="8" s="1"/>
  <c r="O25" i="7"/>
  <c r="N25" i="7"/>
  <c r="M25" i="7"/>
  <c r="D25" i="7"/>
  <c r="O24" i="7"/>
  <c r="N24" i="7"/>
  <c r="M24" i="7"/>
  <c r="D24" i="7"/>
  <c r="J17" i="7"/>
  <c r="L17" i="7" s="1"/>
  <c r="M17" i="7" s="1"/>
  <c r="O17" i="7" s="1"/>
  <c r="I14" i="7"/>
  <c r="J14" i="7" s="1"/>
  <c r="L14" i="7" s="1"/>
  <c r="M14" i="7" s="1"/>
  <c r="O14" i="7" s="1"/>
  <c r="I15" i="7"/>
  <c r="J15" i="7" s="1"/>
  <c r="L15" i="7" s="1"/>
  <c r="M15" i="7" s="1"/>
  <c r="O15" i="7" s="1"/>
  <c r="I16" i="7"/>
  <c r="J16" i="7" s="1"/>
  <c r="L16" i="7" s="1"/>
  <c r="M16" i="7" s="1"/>
  <c r="O16" i="7" s="1"/>
  <c r="I17" i="7"/>
  <c r="I18" i="7"/>
  <c r="J18" i="7" s="1"/>
  <c r="L18" i="7" s="1"/>
  <c r="M18" i="7" s="1"/>
  <c r="O18" i="7" s="1"/>
  <c r="I19" i="7"/>
  <c r="J19" i="7" s="1"/>
  <c r="L19" i="7" s="1"/>
  <c r="M19" i="7" s="1"/>
  <c r="O19" i="7" s="1"/>
  <c r="I20" i="7"/>
  <c r="J20" i="7" s="1"/>
  <c r="L20" i="7" s="1"/>
  <c r="M20" i="7" s="1"/>
  <c r="O20" i="7" s="1"/>
  <c r="I21" i="7"/>
  <c r="J21" i="7" s="1"/>
  <c r="L21" i="7" s="1"/>
  <c r="M21" i="7" s="1"/>
  <c r="O21" i="7" s="1"/>
  <c r="I22" i="7"/>
  <c r="J22" i="7" s="1"/>
  <c r="L22" i="7" s="1"/>
  <c r="M22" i="7" s="1"/>
  <c r="O22" i="7" s="1"/>
  <c r="I23" i="7"/>
  <c r="J23" i="7" s="1"/>
  <c r="L23" i="7" s="1"/>
  <c r="M23" i="7" s="1"/>
  <c r="O23" i="7" s="1"/>
  <c r="M41" i="11" l="1"/>
  <c r="M42" i="11" s="1"/>
  <c r="M33" i="11"/>
  <c r="M19" i="11"/>
  <c r="M37" i="11"/>
  <c r="L29" i="8"/>
  <c r="L26" i="8"/>
  <c r="M26" i="9"/>
  <c r="M23" i="9"/>
  <c r="M20" i="9"/>
  <c r="M17" i="9"/>
  <c r="M15" i="9"/>
  <c r="B20" i="9" l="1"/>
  <c r="N19" i="9"/>
  <c r="N18" i="9"/>
  <c r="N20" i="9" l="1"/>
  <c r="B26" i="9"/>
  <c r="H25" i="9"/>
  <c r="I25" i="9" s="1"/>
  <c r="K25" i="9" s="1"/>
  <c r="H24" i="9"/>
  <c r="I24" i="9" s="1"/>
  <c r="K24" i="9" s="1"/>
  <c r="B23" i="9"/>
  <c r="H22" i="9"/>
  <c r="I22" i="9" s="1"/>
  <c r="K22" i="9" s="1"/>
  <c r="H21" i="9"/>
  <c r="I21" i="9" s="1"/>
  <c r="K21" i="9" s="1"/>
  <c r="L38" i="9" l="1"/>
  <c r="N38" i="9" s="1"/>
  <c r="L39" i="9"/>
  <c r="N39" i="9" s="1"/>
  <c r="L24" i="9"/>
  <c r="N24" i="9" s="1"/>
  <c r="L25" i="9"/>
  <c r="N25" i="9" s="1"/>
  <c r="L21" i="9"/>
  <c r="N21" i="9" s="1"/>
  <c r="L22" i="9"/>
  <c r="N22" i="9" s="1"/>
  <c r="B51" i="8"/>
  <c r="H50" i="8"/>
  <c r="I50" i="8" s="1"/>
  <c r="K50" i="8" s="1"/>
  <c r="L50" i="8" s="1"/>
  <c r="L51" i="8" s="1"/>
  <c r="N40" i="9" l="1"/>
  <c r="N26" i="9"/>
  <c r="N23" i="9"/>
  <c r="H48" i="8"/>
  <c r="H47" i="8"/>
  <c r="H46" i="8"/>
  <c r="H45" i="8"/>
  <c r="H44" i="8"/>
  <c r="H42" i="8"/>
  <c r="H41" i="8"/>
  <c r="H40" i="8"/>
  <c r="H22" i="8"/>
  <c r="H21" i="8"/>
  <c r="H19" i="8"/>
  <c r="H18" i="8"/>
  <c r="H17" i="8"/>
  <c r="H13" i="8"/>
  <c r="H12" i="8"/>
  <c r="H11" i="8"/>
  <c r="H10" i="8"/>
  <c r="H9" i="8"/>
  <c r="H7" i="8"/>
  <c r="H6" i="8"/>
  <c r="H16" i="9"/>
  <c r="I16" i="9" s="1"/>
  <c r="K16" i="9" s="1"/>
  <c r="H14" i="9"/>
  <c r="I14" i="9" s="1"/>
  <c r="K14" i="9" s="1"/>
  <c r="H13" i="9"/>
  <c r="I13" i="9" s="1"/>
  <c r="K13" i="9" s="1"/>
  <c r="H12" i="9"/>
  <c r="I12" i="9" s="1"/>
  <c r="K12" i="9" s="1"/>
  <c r="H10" i="9"/>
  <c r="I10" i="9" s="1"/>
  <c r="K10" i="9" s="1"/>
  <c r="H8" i="9"/>
  <c r="I8" i="9" s="1"/>
  <c r="K8" i="9" s="1"/>
  <c r="H7" i="9"/>
  <c r="I7" i="9" s="1"/>
  <c r="K7" i="9" s="1"/>
  <c r="L7" i="9" s="1"/>
  <c r="N7" i="9" s="1"/>
  <c r="L16" i="9" l="1"/>
  <c r="N16" i="9" s="1"/>
  <c r="N17" i="9" s="1"/>
  <c r="L13" i="9"/>
  <c r="N13" i="9" s="1"/>
  <c r="L14" i="9"/>
  <c r="N14" i="9" s="1"/>
  <c r="L12" i="9"/>
  <c r="N12" i="9" s="1"/>
  <c r="L10" i="9"/>
  <c r="N10" i="9" s="1"/>
  <c r="N11" i="9" s="1"/>
  <c r="L8" i="9"/>
  <c r="N8" i="9" s="1"/>
  <c r="N9" i="9" s="1"/>
  <c r="N15" i="9" l="1"/>
  <c r="N41" i="9" s="1"/>
  <c r="I18" i="8"/>
  <c r="K18" i="8" s="1"/>
  <c r="L18" i="8" s="1"/>
  <c r="I17" i="8"/>
  <c r="K17" i="8" s="1"/>
  <c r="L17" i="8" s="1"/>
  <c r="I22" i="8" l="1"/>
  <c r="K22" i="8" s="1"/>
  <c r="L22" i="8" s="1"/>
  <c r="I21" i="8"/>
  <c r="K21" i="8" s="1"/>
  <c r="L21" i="8" s="1"/>
  <c r="B23" i="8"/>
  <c r="B17" i="9"/>
  <c r="L23" i="8" l="1"/>
  <c r="B9" i="9"/>
  <c r="I12" i="7" l="1"/>
  <c r="I6" i="8"/>
  <c r="K6" i="8" s="1"/>
  <c r="L6" i="8" s="1"/>
  <c r="I7" i="8"/>
  <c r="K7" i="8" s="1"/>
  <c r="L7" i="8" s="1"/>
  <c r="J12" i="7" l="1"/>
  <c r="L12" i="7" s="1"/>
  <c r="B15" i="9"/>
  <c r="M12" i="7" l="1"/>
  <c r="O12" i="7" s="1"/>
  <c r="I9" i="8"/>
  <c r="K9" i="8" s="1"/>
  <c r="L9" i="8" s="1"/>
  <c r="I12" i="8"/>
  <c r="K12" i="8" s="1"/>
  <c r="L12" i="8" s="1"/>
  <c r="I13" i="7" l="1"/>
  <c r="B49" i="8"/>
  <c r="I47" i="8"/>
  <c r="K47" i="8" s="1"/>
  <c r="L47" i="8" s="1"/>
  <c r="B11" i="9"/>
  <c r="B41" i="9" s="1"/>
  <c r="I48" i="8"/>
  <c r="K48" i="8" s="1"/>
  <c r="L48" i="8" s="1"/>
  <c r="I46" i="8"/>
  <c r="K46" i="8" s="1"/>
  <c r="L46" i="8" s="1"/>
  <c r="I45" i="8"/>
  <c r="K45" i="8" s="1"/>
  <c r="L45" i="8" s="1"/>
  <c r="I44" i="8"/>
  <c r="K44" i="8" s="1"/>
  <c r="L44" i="8" s="1"/>
  <c r="I42" i="8"/>
  <c r="K42" i="8" s="1"/>
  <c r="L42" i="8" s="1"/>
  <c r="I41" i="8"/>
  <c r="K41" i="8" s="1"/>
  <c r="L41" i="8" s="1"/>
  <c r="I40" i="8"/>
  <c r="K40" i="8" s="1"/>
  <c r="L40" i="8" s="1"/>
  <c r="I19" i="8"/>
  <c r="I13" i="8"/>
  <c r="K13" i="8" s="1"/>
  <c r="L13" i="8" s="1"/>
  <c r="I11" i="8"/>
  <c r="K11" i="8" s="1"/>
  <c r="L11" i="8" s="1"/>
  <c r="I10" i="8"/>
  <c r="K10" i="8" s="1"/>
  <c r="L10" i="8" s="1"/>
  <c r="B8" i="8"/>
  <c r="B52" i="8" s="1"/>
  <c r="L8" i="8"/>
  <c r="I10" i="7"/>
  <c r="J10" i="7" s="1"/>
  <c r="L10" i="7" s="1"/>
  <c r="M10" i="7" s="1"/>
  <c r="O10" i="7" s="1"/>
  <c r="I11" i="7"/>
  <c r="I9" i="7"/>
  <c r="J9" i="7" s="1"/>
  <c r="L9" i="7" s="1"/>
  <c r="M9" i="7" s="1"/>
  <c r="O9" i="7" s="1"/>
  <c r="L43" i="8" l="1"/>
  <c r="L14" i="8"/>
  <c r="J13" i="7"/>
  <c r="L13" i="7" s="1"/>
  <c r="M13" i="7" s="1"/>
  <c r="O13" i="7" s="1"/>
  <c r="J11" i="7"/>
  <c r="L11" i="7" s="1"/>
  <c r="K19" i="8"/>
  <c r="L19" i="8" s="1"/>
  <c r="L20" i="8" s="1"/>
  <c r="M11" i="7" l="1"/>
  <c r="L49" i="8"/>
  <c r="L52" i="8" s="1"/>
  <c r="O11" i="7" l="1"/>
</calcChain>
</file>

<file path=xl/sharedStrings.xml><?xml version="1.0" encoding="utf-8"?>
<sst xmlns="http://schemas.openxmlformats.org/spreadsheetml/2006/main" count="210" uniqueCount="109">
  <si>
    <t>Директор</t>
  </si>
  <si>
    <t>Итого зам. директора</t>
  </si>
  <si>
    <t>Ф.И.О.</t>
  </si>
  <si>
    <t>должность</t>
  </si>
  <si>
    <t>категория</t>
  </si>
  <si>
    <t>Кол-во ставок</t>
  </si>
  <si>
    <t xml:space="preserve">Базовый оклад </t>
  </si>
  <si>
    <t>Оплата по нагрузке</t>
  </si>
  <si>
    <t>коэф. стажа работы</t>
  </si>
  <si>
    <t>коэф. напряженности</t>
  </si>
  <si>
    <t>Наименование должности</t>
  </si>
  <si>
    <t>Базовый оклад</t>
  </si>
  <si>
    <t>Коэф. специфики работы</t>
  </si>
  <si>
    <t xml:space="preserve">Должностной оклад </t>
  </si>
  <si>
    <t>ВСЕГО</t>
  </si>
  <si>
    <t>Приложение 4</t>
  </si>
  <si>
    <t>административный персонал</t>
  </si>
  <si>
    <t>Основная часть ФОТ</t>
  </si>
  <si>
    <t xml:space="preserve"> Должностной оклад с учетом коэф. специфики</t>
  </si>
  <si>
    <t>ФИО</t>
  </si>
  <si>
    <t>Кол-во занятых ставок</t>
  </si>
  <si>
    <t>Квалификационный уровень</t>
  </si>
  <si>
    <t>Должности</t>
  </si>
  <si>
    <t>Коэффициент группы (Кугр)</t>
  </si>
  <si>
    <t>Квалификационный уровень (Ккву)</t>
  </si>
  <si>
    <t>Должностной оклад с коэф.</t>
  </si>
  <si>
    <t>гардеробщик</t>
  </si>
  <si>
    <t>Итого гардеробщик</t>
  </si>
  <si>
    <t>дворник</t>
  </si>
  <si>
    <t>Итого дворник</t>
  </si>
  <si>
    <t>сторож</t>
  </si>
  <si>
    <t>Итого сторож</t>
  </si>
  <si>
    <t>Итого уборщик служебных помещений</t>
  </si>
  <si>
    <t>Итого ОП</t>
  </si>
  <si>
    <t>библиотекарь</t>
  </si>
  <si>
    <t>Итого библиотекарь</t>
  </si>
  <si>
    <t>лаборант</t>
  </si>
  <si>
    <t>Итого лаборант</t>
  </si>
  <si>
    <t>Итого УВП</t>
  </si>
  <si>
    <t>Стаж руководящей работы</t>
  </si>
  <si>
    <t xml:space="preserve">Итого экономист </t>
  </si>
  <si>
    <t xml:space="preserve">экономист  </t>
  </si>
  <si>
    <t xml:space="preserve">Должностной оклад с коэф. с округлением </t>
  </si>
  <si>
    <t>уб.служебн.помещений</t>
  </si>
  <si>
    <t>Должностной оклад с коэф. с округлением</t>
  </si>
  <si>
    <t>Коэф. специф.</t>
  </si>
  <si>
    <t>Должностной оклад с коэф. спец</t>
  </si>
  <si>
    <t>Коэф. по стажу</t>
  </si>
  <si>
    <t>Коэф. по занимаемой должности</t>
  </si>
  <si>
    <t>Коэф. по группе оплаты</t>
  </si>
  <si>
    <t>Должностной оклад с учетом округления</t>
  </si>
  <si>
    <t>Уровень професс.квалификационной группы</t>
  </si>
  <si>
    <t>Системный администратор</t>
  </si>
  <si>
    <t>Итого системный администратор</t>
  </si>
  <si>
    <t>Итого  ассистент по оказанию тех.помощи инвалидам и лицам с ОВЗ</t>
  </si>
  <si>
    <t>образец</t>
  </si>
  <si>
    <t>Компенсационные выплаты</t>
  </si>
  <si>
    <t>Всего основная часть ФОТ</t>
  </si>
  <si>
    <t>%- вредные условия труда, руб.</t>
  </si>
  <si>
    <t>За звание, руб.</t>
  </si>
  <si>
    <t>Итого секретарь (делопроизводитель)</t>
  </si>
  <si>
    <t>секретарь(делопроизводитель)</t>
  </si>
  <si>
    <t>Приложение №4</t>
  </si>
  <si>
    <t xml:space="preserve">  образовательный комплекс № ______</t>
  </si>
  <si>
    <t>Зам.директора по учебной работе</t>
  </si>
  <si>
    <t>Зам.директора по воспитательной работе</t>
  </si>
  <si>
    <t>Зам.директора по АХР</t>
  </si>
  <si>
    <t>Зам.директора-руководитель центра образования</t>
  </si>
  <si>
    <t>Зам.директора-руководитель центра развитиия ребенка</t>
  </si>
  <si>
    <t>Группа образовательного учреждения по оплате труда - ПЕРВАЯ</t>
  </si>
  <si>
    <t>Таблица проверки установления должностных окладов на 01.10.2025г.</t>
  </si>
  <si>
    <t xml:space="preserve">Итого рабочий </t>
  </si>
  <si>
    <t>рабочий</t>
  </si>
  <si>
    <t>Итого водитель автомобиля</t>
  </si>
  <si>
    <t>водитель автомобиля</t>
  </si>
  <si>
    <t>Итого машинист по стирке</t>
  </si>
  <si>
    <t>машинист по стирке</t>
  </si>
  <si>
    <t>Итого повар</t>
  </si>
  <si>
    <t>повар</t>
  </si>
  <si>
    <t>Итого кухонный рабочий</t>
  </si>
  <si>
    <t>кухонный рабочий</t>
  </si>
  <si>
    <t>Итого кладовщик</t>
  </si>
  <si>
    <t>кладовщик</t>
  </si>
  <si>
    <t>Должностные оклады  на 01.10.2025г.</t>
  </si>
  <si>
    <t>Обслуживающий персонал по образовательному комплексу  №____</t>
  </si>
  <si>
    <t>Итого инспектор  по кадрам</t>
  </si>
  <si>
    <t>инспектор по кадрам</t>
  </si>
  <si>
    <t>Итого младший воспитатель</t>
  </si>
  <si>
    <t>младший воспитатель</t>
  </si>
  <si>
    <t>ассистент по оказанию тех.помощи инвалидам и лицам с ОВЗ</t>
  </si>
  <si>
    <t>Учебно-вспомогательный персонал по образовательному комплексу №______</t>
  </si>
  <si>
    <t>Мед.стаж</t>
  </si>
  <si>
    <t>Коэф. Квалифик. категории</t>
  </si>
  <si>
    <t>Должностной оклад с учетом всех коэф.</t>
  </si>
  <si>
    <t>Повышающий коэфициент</t>
  </si>
  <si>
    <t>Должностной оклад с повышающим  коэф.</t>
  </si>
  <si>
    <t>Старшая медицинская сестра</t>
  </si>
  <si>
    <r>
      <t xml:space="preserve">Итого по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старшая медицинская сестра</t>
    </r>
    <r>
      <rPr>
        <b/>
        <sz val="10"/>
        <rFont val="Calibri"/>
        <family val="2"/>
        <charset val="204"/>
      </rPr>
      <t>»</t>
    </r>
  </si>
  <si>
    <t>медицинская сестра диетическая</t>
  </si>
  <si>
    <r>
      <t xml:space="preserve">Итого по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медицинская сестра диетическая</t>
    </r>
    <r>
      <rPr>
        <b/>
        <sz val="10"/>
        <rFont val="Calibri"/>
        <family val="2"/>
        <charset val="204"/>
      </rPr>
      <t>»</t>
    </r>
  </si>
  <si>
    <t xml:space="preserve"> медицинская сестра </t>
  </si>
  <si>
    <r>
      <t xml:space="preserve">Итого по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медицинская сестра</t>
    </r>
    <r>
      <rPr>
        <b/>
        <sz val="10"/>
        <rFont val="Calibri"/>
        <family val="2"/>
        <charset val="204"/>
      </rPr>
      <t>»</t>
    </r>
  </si>
  <si>
    <t>медицинская сестра-ортоптистка</t>
  </si>
  <si>
    <r>
      <t xml:space="preserve">Итого по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медицинская сестра-ортоптистка</t>
    </r>
    <r>
      <rPr>
        <b/>
        <sz val="10"/>
        <rFont val="Calibri"/>
        <family val="2"/>
        <charset val="204"/>
      </rPr>
      <t>»</t>
    </r>
  </si>
  <si>
    <t>медицинская сестра по физиотерапии</t>
  </si>
  <si>
    <r>
      <t xml:space="preserve">Итого по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медицинская сестра по физиотерапии</t>
    </r>
    <r>
      <rPr>
        <b/>
        <sz val="10"/>
        <rFont val="Calibri"/>
        <family val="2"/>
        <charset val="204"/>
      </rPr>
      <t>»</t>
    </r>
  </si>
  <si>
    <t>медицинская сестра по массажу</t>
  </si>
  <si>
    <r>
      <t xml:space="preserve">Итого по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медицинская сестра по массажу</t>
    </r>
    <r>
      <rPr>
        <b/>
        <sz val="10"/>
        <rFont val="Calibri"/>
        <family val="2"/>
        <charset val="204"/>
      </rPr>
      <t>»</t>
    </r>
  </si>
  <si>
    <t>Медицинский персонал по образовательному комплексу №______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</si>
</sst>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 Cyr"/>
      <family val="2"/>
      <charset val="204"/>
    </font>
    <font>
      <sz val="8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3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5" fillId="0" borderId="0" xfId="0" applyFont="1" applyBorder="1"/>
    <xf numFmtId="16" fontId="5" fillId="0" borderId="0" xfId="0" applyNumberFormat="1" applyFont="1"/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2" borderId="0" xfId="0" applyFont="1" applyFill="1" applyBorder="1"/>
    <xf numFmtId="2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5" borderId="0" xfId="0" applyFont="1" applyFill="1" applyBorder="1"/>
    <xf numFmtId="0" fontId="5" fillId="5" borderId="0" xfId="0" applyFont="1" applyFill="1"/>
    <xf numFmtId="0" fontId="5" fillId="5" borderId="0" xfId="0" applyFont="1" applyFill="1" applyBorder="1"/>
    <xf numFmtId="0" fontId="7" fillId="5" borderId="14" xfId="0" applyFont="1" applyFill="1" applyBorder="1"/>
    <xf numFmtId="0" fontId="5" fillId="5" borderId="3" xfId="0" applyFont="1" applyFill="1" applyBorder="1"/>
    <xf numFmtId="0" fontId="5" fillId="5" borderId="3" xfId="0" applyFont="1" applyFill="1" applyBorder="1" applyAlignment="1">
      <alignment horizontal="center"/>
    </xf>
    <xf numFmtId="2" fontId="5" fillId="5" borderId="3" xfId="0" applyNumberFormat="1" applyFont="1" applyFill="1" applyBorder="1" applyAlignment="1">
      <alignment horizontal="right"/>
    </xf>
    <xf numFmtId="0" fontId="5" fillId="5" borderId="3" xfId="0" applyFont="1" applyFill="1" applyBorder="1" applyAlignment="1">
      <alignment horizontal="right"/>
    </xf>
    <xf numFmtId="4" fontId="5" fillId="5" borderId="3" xfId="0" applyNumberFormat="1" applyFont="1" applyFill="1" applyBorder="1" applyAlignment="1">
      <alignment horizontal="right"/>
    </xf>
    <xf numFmtId="3" fontId="5" fillId="6" borderId="3" xfId="0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4" fontId="6" fillId="0" borderId="1" xfId="0" applyNumberFormat="1" applyFont="1" applyBorder="1"/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/>
    <xf numFmtId="4" fontId="5" fillId="5" borderId="4" xfId="0" applyNumberFormat="1" applyFont="1" applyFill="1" applyBorder="1" applyAlignment="1">
      <alignment horizontal="right"/>
    </xf>
    <xf numFmtId="2" fontId="5" fillId="0" borderId="0" xfId="0" applyNumberFormat="1" applyFont="1"/>
    <xf numFmtId="0" fontId="5" fillId="0" borderId="1" xfId="0" applyFont="1" applyBorder="1"/>
    <xf numFmtId="4" fontId="5" fillId="0" borderId="1" xfId="0" applyNumberFormat="1" applyFont="1" applyBorder="1"/>
    <xf numFmtId="2" fontId="5" fillId="5" borderId="1" xfId="0" applyNumberFormat="1" applyFont="1" applyFill="1" applyBorder="1" applyAlignment="1">
      <alignment horizontal="center"/>
    </xf>
    <xf numFmtId="0" fontId="5" fillId="5" borderId="8" xfId="0" applyFont="1" applyFill="1" applyBorder="1"/>
    <xf numFmtId="4" fontId="5" fillId="5" borderId="3" xfId="0" applyNumberFormat="1" applyFont="1" applyFill="1" applyBorder="1"/>
    <xf numFmtId="3" fontId="5" fillId="5" borderId="3" xfId="0" applyNumberFormat="1" applyFont="1" applyFill="1" applyBorder="1"/>
    <xf numFmtId="0" fontId="5" fillId="0" borderId="3" xfId="0" applyFont="1" applyBorder="1"/>
    <xf numFmtId="2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" xfId="0" applyFont="1" applyBorder="1" applyAlignment="1">
      <alignment horizontal="center"/>
    </xf>
    <xf numFmtId="4" fontId="5" fillId="5" borderId="1" xfId="0" applyNumberFormat="1" applyFont="1" applyFill="1" applyBorder="1"/>
    <xf numFmtId="3" fontId="5" fillId="5" borderId="1" xfId="0" applyNumberFormat="1" applyFont="1" applyFill="1" applyBorder="1"/>
    <xf numFmtId="4" fontId="5" fillId="5" borderId="1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5" fillId="0" borderId="14" xfId="0" applyFont="1" applyBorder="1"/>
    <xf numFmtId="0" fontId="6" fillId="5" borderId="14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2" fontId="6" fillId="7" borderId="12" xfId="0" applyNumberFormat="1" applyFont="1" applyFill="1" applyBorder="1" applyAlignment="1">
      <alignment horizontal="right"/>
    </xf>
    <xf numFmtId="3" fontId="5" fillId="7" borderId="12" xfId="0" applyNumberFormat="1" applyFont="1" applyFill="1" applyBorder="1" applyAlignment="1">
      <alignment horizontal="center"/>
    </xf>
    <xf numFmtId="4" fontId="5" fillId="7" borderId="3" xfId="0" applyNumberFormat="1" applyFont="1" applyFill="1" applyBorder="1" applyAlignment="1">
      <alignment horizontal="right"/>
    </xf>
    <xf numFmtId="2" fontId="5" fillId="5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0" fontId="7" fillId="5" borderId="8" xfId="0" applyFont="1" applyFill="1" applyBorder="1"/>
    <xf numFmtId="0" fontId="5" fillId="0" borderId="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/>
    </xf>
    <xf numFmtId="2" fontId="5" fillId="8" borderId="15" xfId="0" applyNumberFormat="1" applyFont="1" applyFill="1" applyBorder="1" applyAlignment="1">
      <alignment horizontal="right"/>
    </xf>
    <xf numFmtId="4" fontId="6" fillId="7" borderId="12" xfId="0" applyNumberFormat="1" applyFont="1" applyFill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0" fontId="6" fillId="7" borderId="11" xfId="0" applyFont="1" applyFill="1" applyBorder="1"/>
    <xf numFmtId="0" fontId="6" fillId="7" borderId="12" xfId="0" applyFont="1" applyFill="1" applyBorder="1"/>
    <xf numFmtId="0" fontId="6" fillId="7" borderId="12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right"/>
    </xf>
    <xf numFmtId="0" fontId="5" fillId="8" borderId="11" xfId="0" applyFont="1" applyFill="1" applyBorder="1"/>
    <xf numFmtId="0" fontId="6" fillId="8" borderId="12" xfId="0" applyFont="1" applyFill="1" applyBorder="1"/>
    <xf numFmtId="164" fontId="6" fillId="8" borderId="12" xfId="0" applyNumberFormat="1" applyFont="1" applyFill="1" applyBorder="1" applyAlignment="1">
      <alignment horizontal="right"/>
    </xf>
    <xf numFmtId="2" fontId="6" fillId="8" borderId="12" xfId="0" applyNumberFormat="1" applyFont="1" applyFill="1" applyBorder="1" applyAlignment="1">
      <alignment horizontal="right"/>
    </xf>
    <xf numFmtId="0" fontId="6" fillId="8" borderId="12" xfId="0" applyFont="1" applyFill="1" applyBorder="1" applyAlignment="1">
      <alignment horizontal="right"/>
    </xf>
    <xf numFmtId="4" fontId="6" fillId="8" borderId="12" xfId="0" applyNumberFormat="1" applyFont="1" applyFill="1" applyBorder="1" applyAlignment="1">
      <alignment horizontal="right"/>
    </xf>
    <xf numFmtId="0" fontId="5" fillId="0" borderId="2" xfId="0" applyFont="1" applyBorder="1"/>
    <xf numFmtId="4" fontId="5" fillId="0" borderId="2" xfId="0" applyNumberFormat="1" applyFont="1" applyBorder="1"/>
    <xf numFmtId="4" fontId="5" fillId="0" borderId="3" xfId="0" applyNumberFormat="1" applyFont="1" applyBorder="1"/>
    <xf numFmtId="0" fontId="6" fillId="4" borderId="11" xfId="0" applyFont="1" applyFill="1" applyBorder="1"/>
    <xf numFmtId="2" fontId="6" fillId="4" borderId="12" xfId="0" applyNumberFormat="1" applyFont="1" applyFill="1" applyBorder="1" applyAlignment="1">
      <alignment horizontal="center"/>
    </xf>
    <xf numFmtId="0" fontId="6" fillId="4" borderId="12" xfId="0" applyFont="1" applyFill="1" applyBorder="1"/>
    <xf numFmtId="4" fontId="6" fillId="4" borderId="12" xfId="0" applyNumberFormat="1" applyFont="1" applyFill="1" applyBorder="1"/>
    <xf numFmtId="0" fontId="5" fillId="0" borderId="4" xfId="0" applyFont="1" applyBorder="1"/>
    <xf numFmtId="4" fontId="5" fillId="0" borderId="4" xfId="0" applyNumberFormat="1" applyFont="1" applyBorder="1"/>
    <xf numFmtId="4" fontId="5" fillId="4" borderId="12" xfId="0" applyNumberFormat="1" applyFont="1" applyFill="1" applyBorder="1"/>
    <xf numFmtId="0" fontId="5" fillId="0" borderId="16" xfId="0" applyFont="1" applyBorder="1"/>
    <xf numFmtId="2" fontId="5" fillId="5" borderId="2" xfId="0" applyNumberFormat="1" applyFont="1" applyFill="1" applyBorder="1" applyAlignment="1">
      <alignment horizontal="center"/>
    </xf>
    <xf numFmtId="0" fontId="5" fillId="5" borderId="14" xfId="0" applyFont="1" applyFill="1" applyBorder="1"/>
    <xf numFmtId="2" fontId="5" fillId="5" borderId="3" xfId="0" applyNumberFormat="1" applyFont="1" applyFill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6" fillId="4" borderId="11" xfId="0" applyFont="1" applyFill="1" applyBorder="1" applyAlignment="1">
      <alignment wrapText="1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6" xfId="0" applyFont="1" applyFill="1" applyBorder="1"/>
    <xf numFmtId="4" fontId="5" fillId="5" borderId="2" xfId="0" applyNumberFormat="1" applyFont="1" applyFill="1" applyBorder="1"/>
    <xf numFmtId="3" fontId="5" fillId="5" borderId="2" xfId="0" applyNumberFormat="1" applyFont="1" applyFill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/>
    </xf>
    <xf numFmtId="3" fontId="6" fillId="4" borderId="12" xfId="0" applyNumberFormat="1" applyFont="1" applyFill="1" applyBorder="1"/>
    <xf numFmtId="2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/>
    <xf numFmtId="4" fontId="5" fillId="5" borderId="4" xfId="0" applyNumberFormat="1" applyFont="1" applyFill="1" applyBorder="1"/>
    <xf numFmtId="3" fontId="5" fillId="5" borderId="4" xfId="0" applyNumberFormat="1" applyFont="1" applyFill="1" applyBorder="1"/>
    <xf numFmtId="4" fontId="5" fillId="0" borderId="4" xfId="0" applyNumberFormat="1" applyFont="1" applyBorder="1" applyAlignment="1">
      <alignment horizontal="right"/>
    </xf>
    <xf numFmtId="0" fontId="5" fillId="0" borderId="17" xfId="0" applyFont="1" applyBorder="1"/>
    <xf numFmtId="2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" fontId="6" fillId="0" borderId="3" xfId="0" applyNumberFormat="1" applyFont="1" applyBorder="1"/>
    <xf numFmtId="0" fontId="5" fillId="0" borderId="4" xfId="0" applyFont="1" applyFill="1" applyBorder="1"/>
    <xf numFmtId="0" fontId="5" fillId="4" borderId="12" xfId="0" applyFont="1" applyFill="1" applyBorder="1" applyAlignment="1">
      <alignment horizontal="center"/>
    </xf>
    <xf numFmtId="0" fontId="5" fillId="4" borderId="12" xfId="0" applyFont="1" applyFill="1" applyBorder="1"/>
    <xf numFmtId="3" fontId="5" fillId="4" borderId="12" xfId="0" applyNumberFormat="1" applyFont="1" applyFill="1" applyBorder="1"/>
    <xf numFmtId="0" fontId="5" fillId="5" borderId="3" xfId="0" applyFont="1" applyFill="1" applyBorder="1" applyAlignment="1">
      <alignment wrapText="1"/>
    </xf>
    <xf numFmtId="2" fontId="5" fillId="0" borderId="3" xfId="0" applyNumberFormat="1" applyFont="1" applyBorder="1"/>
    <xf numFmtId="0" fontId="6" fillId="5" borderId="16" xfId="0" applyFont="1" applyFill="1" applyBorder="1"/>
    <xf numFmtId="2" fontId="5" fillId="0" borderId="2" xfId="0" applyNumberFormat="1" applyFont="1" applyBorder="1"/>
    <xf numFmtId="0" fontId="6" fillId="4" borderId="11" xfId="0" applyFont="1" applyFill="1" applyBorder="1" applyAlignment="1">
      <alignment vertical="center" wrapText="1"/>
    </xf>
    <xf numFmtId="2" fontId="6" fillId="4" borderId="12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vertical="center"/>
    </xf>
    <xf numFmtId="4" fontId="5" fillId="4" borderId="12" xfId="0" applyNumberFormat="1" applyFont="1" applyFill="1" applyBorder="1" applyAlignment="1">
      <alignment vertical="center"/>
    </xf>
    <xf numFmtId="3" fontId="5" fillId="4" borderId="12" xfId="0" applyNumberFormat="1" applyFont="1" applyFill="1" applyBorder="1" applyAlignment="1">
      <alignment vertical="center"/>
    </xf>
    <xf numFmtId="4" fontId="6" fillId="4" borderId="12" xfId="0" applyNumberFormat="1" applyFont="1" applyFill="1" applyBorder="1" applyAlignment="1">
      <alignment vertical="center"/>
    </xf>
    <xf numFmtId="2" fontId="6" fillId="7" borderId="12" xfId="0" applyNumberFormat="1" applyFont="1" applyFill="1" applyBorder="1" applyAlignment="1">
      <alignment horizontal="center"/>
    </xf>
    <xf numFmtId="4" fontId="6" fillId="7" borderId="12" xfId="0" applyNumberFormat="1" applyFont="1" applyFill="1" applyBorder="1"/>
    <xf numFmtId="4" fontId="5" fillId="7" borderId="3" xfId="0" applyNumberFormat="1" applyFont="1" applyFill="1" applyBorder="1"/>
    <xf numFmtId="4" fontId="5" fillId="7" borderId="4" xfId="0" applyNumberFormat="1" applyFont="1" applyFill="1" applyBorder="1"/>
    <xf numFmtId="2" fontId="5" fillId="0" borderId="1" xfId="0" applyNumberFormat="1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7" fillId="5" borderId="11" xfId="0" applyFont="1" applyFill="1" applyBorder="1"/>
    <xf numFmtId="0" fontId="8" fillId="5" borderId="12" xfId="0" applyFont="1" applyFill="1" applyBorder="1"/>
    <xf numFmtId="0" fontId="5" fillId="5" borderId="12" xfId="0" applyFont="1" applyFill="1" applyBorder="1" applyAlignment="1">
      <alignment horizontal="center"/>
    </xf>
    <xf numFmtId="2" fontId="6" fillId="5" borderId="12" xfId="0" applyNumberFormat="1" applyFont="1" applyFill="1" applyBorder="1" applyAlignment="1">
      <alignment horizontal="right"/>
    </xf>
    <xf numFmtId="2" fontId="5" fillId="5" borderId="12" xfId="0" applyNumberFormat="1" applyFont="1" applyFill="1" applyBorder="1" applyAlignment="1">
      <alignment horizontal="right"/>
    </xf>
    <xf numFmtId="0" fontId="5" fillId="5" borderId="12" xfId="0" applyFont="1" applyFill="1" applyBorder="1" applyAlignment="1">
      <alignment horizontal="right"/>
    </xf>
    <xf numFmtId="4" fontId="5" fillId="5" borderId="12" xfId="0" applyNumberFormat="1" applyFont="1" applyFill="1" applyBorder="1" applyAlignment="1">
      <alignment horizontal="right"/>
    </xf>
    <xf numFmtId="3" fontId="5" fillId="5" borderId="12" xfId="0" applyNumberFormat="1" applyFont="1" applyFill="1" applyBorder="1" applyAlignment="1">
      <alignment horizontal="center"/>
    </xf>
    <xf numFmtId="4" fontId="6" fillId="5" borderId="12" xfId="0" applyNumberFormat="1" applyFont="1" applyFill="1" applyBorder="1" applyAlignment="1">
      <alignment horizontal="right"/>
    </xf>
    <xf numFmtId="2" fontId="5" fillId="9" borderId="15" xfId="0" applyNumberFormat="1" applyFont="1" applyFill="1" applyBorder="1" applyAlignment="1">
      <alignment horizontal="right"/>
    </xf>
    <xf numFmtId="0" fontId="6" fillId="5" borderId="1" xfId="0" applyFont="1" applyFill="1" applyBorder="1"/>
    <xf numFmtId="4" fontId="6" fillId="5" borderId="1" xfId="0" applyNumberFormat="1" applyFont="1" applyFill="1" applyBorder="1"/>
    <xf numFmtId="0" fontId="6" fillId="4" borderId="25" xfId="0" applyFont="1" applyFill="1" applyBorder="1"/>
    <xf numFmtId="2" fontId="6" fillId="4" borderId="26" xfId="0" applyNumberFormat="1" applyFont="1" applyFill="1" applyBorder="1" applyAlignment="1">
      <alignment horizontal="center"/>
    </xf>
    <xf numFmtId="0" fontId="6" fillId="4" borderId="26" xfId="0" applyFont="1" applyFill="1" applyBorder="1"/>
    <xf numFmtId="0" fontId="5" fillId="0" borderId="0" xfId="0" applyFont="1" applyBorder="1" applyAlignment="1">
      <alignment horizontal="center" wrapText="1"/>
    </xf>
    <xf numFmtId="4" fontId="6" fillId="4" borderId="13" xfId="0" applyNumberFormat="1" applyFont="1" applyFill="1" applyBorder="1"/>
    <xf numFmtId="0" fontId="5" fillId="0" borderId="19" xfId="0" applyFont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0" borderId="6" xfId="0" applyFont="1" applyBorder="1"/>
    <xf numFmtId="4" fontId="5" fillId="0" borderId="6" xfId="0" applyNumberFormat="1" applyFont="1" applyBorder="1"/>
    <xf numFmtId="0" fontId="6" fillId="5" borderId="3" xfId="0" applyFont="1" applyFill="1" applyBorder="1"/>
    <xf numFmtId="4" fontId="5" fillId="0" borderId="20" xfId="0" applyNumberFormat="1" applyFont="1" applyBorder="1"/>
    <xf numFmtId="0" fontId="6" fillId="4" borderId="2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6" xfId="0" applyFont="1" applyFill="1" applyBorder="1"/>
    <xf numFmtId="4" fontId="5" fillId="3" borderId="6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4" fontId="6" fillId="4" borderId="12" xfId="0" applyNumberFormat="1" applyFont="1" applyFill="1" applyBorder="1" applyAlignment="1">
      <alignment horizontal="center"/>
    </xf>
    <xf numFmtId="4" fontId="5" fillId="3" borderId="20" xfId="0" applyNumberFormat="1" applyFont="1" applyFill="1" applyBorder="1" applyAlignment="1">
      <alignment horizontal="center"/>
    </xf>
    <xf numFmtId="4" fontId="5" fillId="3" borderId="3" xfId="0" applyNumberFormat="1" applyFont="1" applyFill="1" applyBorder="1" applyAlignment="1">
      <alignment horizontal="center"/>
    </xf>
    <xf numFmtId="4" fontId="5" fillId="3" borderId="2" xfId="0" applyNumberFormat="1" applyFont="1" applyFill="1" applyBorder="1" applyAlignment="1">
      <alignment horizontal="center"/>
    </xf>
    <xf numFmtId="4" fontId="5" fillId="5" borderId="6" xfId="0" applyNumberFormat="1" applyFont="1" applyFill="1" applyBorder="1"/>
    <xf numFmtId="4" fontId="5" fillId="3" borderId="4" xfId="0" applyNumberFormat="1" applyFont="1" applyFill="1" applyBorder="1" applyAlignment="1">
      <alignment horizontal="center"/>
    </xf>
    <xf numFmtId="4" fontId="6" fillId="7" borderId="12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 wrapText="1"/>
    </xf>
    <xf numFmtId="0" fontId="5" fillId="0" borderId="21" xfId="0" applyFont="1" applyBorder="1" applyAlignment="1">
      <alignment horizontal="right" vertical="center" wrapText="1"/>
    </xf>
    <xf numFmtId="4" fontId="5" fillId="7" borderId="7" xfId="0" applyNumberFormat="1" applyFont="1" applyFill="1" applyBorder="1" applyAlignment="1">
      <alignment horizontal="right"/>
    </xf>
    <xf numFmtId="4" fontId="5" fillId="7" borderId="9" xfId="0" applyNumberFormat="1" applyFont="1" applyFill="1" applyBorder="1" applyAlignment="1">
      <alignment horizontal="right"/>
    </xf>
    <xf numFmtId="4" fontId="6" fillId="4" borderId="13" xfId="0" applyNumberFormat="1" applyFont="1" applyFill="1" applyBorder="1" applyAlignment="1">
      <alignment horizontal="right"/>
    </xf>
    <xf numFmtId="4" fontId="5" fillId="7" borderId="21" xfId="0" applyNumberFormat="1" applyFont="1" applyFill="1" applyBorder="1" applyAlignment="1">
      <alignment horizontal="right"/>
    </xf>
    <xf numFmtId="4" fontId="5" fillId="7" borderId="15" xfId="0" applyNumberFormat="1" applyFont="1" applyFill="1" applyBorder="1" applyAlignment="1">
      <alignment horizontal="right"/>
    </xf>
    <xf numFmtId="4" fontId="5" fillId="7" borderId="18" xfId="0" applyNumberFormat="1" applyFont="1" applyFill="1" applyBorder="1" applyAlignment="1">
      <alignment horizontal="right"/>
    </xf>
    <xf numFmtId="4" fontId="6" fillId="4" borderId="12" xfId="0" applyNumberFormat="1" applyFont="1" applyFill="1" applyBorder="1" applyAlignment="1">
      <alignment horizontal="right"/>
    </xf>
    <xf numFmtId="4" fontId="5" fillId="7" borderId="22" xfId="0" applyNumberFormat="1" applyFont="1" applyFill="1" applyBorder="1" applyAlignment="1">
      <alignment horizontal="right"/>
    </xf>
    <xf numFmtId="2" fontId="5" fillId="5" borderId="6" xfId="0" applyNumberFormat="1" applyFont="1" applyFill="1" applyBorder="1" applyAlignment="1">
      <alignment horizontal="center"/>
    </xf>
    <xf numFmtId="0" fontId="5" fillId="0" borderId="23" xfId="0" applyFont="1" applyBorder="1"/>
    <xf numFmtId="0" fontId="5" fillId="5" borderId="5" xfId="0" applyFont="1" applyFill="1" applyBorder="1"/>
    <xf numFmtId="0" fontId="5" fillId="0" borderId="0" xfId="0" applyFont="1" applyFill="1" applyBorder="1"/>
    <xf numFmtId="0" fontId="5" fillId="5" borderId="4" xfId="0" applyFont="1" applyFill="1" applyBorder="1" applyAlignment="1">
      <alignment horizontal="center"/>
    </xf>
    <xf numFmtId="0" fontId="5" fillId="7" borderId="6" xfId="0" applyFont="1" applyFill="1" applyBorder="1" applyAlignment="1">
      <alignment wrapText="1"/>
    </xf>
    <xf numFmtId="0" fontId="5" fillId="7" borderId="1" xfId="0" applyFont="1" applyFill="1" applyBorder="1" applyAlignment="1">
      <alignment horizontal="center" vertical="center" wrapText="1"/>
    </xf>
    <xf numFmtId="4" fontId="5" fillId="10" borderId="15" xfId="0" applyNumberFormat="1" applyFont="1" applyFill="1" applyBorder="1"/>
    <xf numFmtId="4" fontId="5" fillId="10" borderId="18" xfId="0" applyNumberFormat="1" applyFont="1" applyFill="1" applyBorder="1"/>
    <xf numFmtId="4" fontId="5" fillId="10" borderId="22" xfId="0" applyNumberFormat="1" applyFont="1" applyFill="1" applyBorder="1"/>
    <xf numFmtId="4" fontId="5" fillId="10" borderId="9" xfId="0" applyNumberFormat="1" applyFont="1" applyFill="1" applyBorder="1"/>
    <xf numFmtId="4" fontId="5" fillId="10" borderId="1" xfId="0" applyNumberFormat="1" applyFont="1" applyFill="1" applyBorder="1"/>
    <xf numFmtId="0" fontId="6" fillId="10" borderId="25" xfId="0" applyFont="1" applyFill="1" applyBorder="1"/>
    <xf numFmtId="2" fontId="6" fillId="10" borderId="26" xfId="0" applyNumberFormat="1" applyFont="1" applyFill="1" applyBorder="1" applyAlignment="1">
      <alignment horizontal="center"/>
    </xf>
    <xf numFmtId="2" fontId="6" fillId="10" borderId="26" xfId="0" applyNumberFormat="1" applyFont="1" applyFill="1" applyBorder="1"/>
    <xf numFmtId="0" fontId="2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4" fillId="0" borderId="6" xfId="0" applyFont="1" applyBorder="1"/>
    <xf numFmtId="0" fontId="2" fillId="0" borderId="6" xfId="0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31" xfId="0" applyFont="1" applyBorder="1" applyAlignment="1" applyProtection="1">
      <alignment horizontal="center"/>
      <protection locked="0"/>
    </xf>
    <xf numFmtId="2" fontId="2" fillId="7" borderId="32" xfId="0" applyNumberFormat="1" applyFont="1" applyFill="1" applyBorder="1" applyAlignment="1">
      <alignment horizontal="center"/>
    </xf>
    <xf numFmtId="0" fontId="2" fillId="5" borderId="33" xfId="0" applyFont="1" applyFill="1" applyBorder="1" applyAlignment="1" applyProtection="1">
      <alignment horizontal="center"/>
      <protection locked="0"/>
    </xf>
    <xf numFmtId="2" fontId="2" fillId="0" borderId="34" xfId="0" applyNumberFormat="1" applyFont="1" applyBorder="1" applyAlignment="1">
      <alignment horizontal="center"/>
    </xf>
    <xf numFmtId="4" fontId="2" fillId="0" borderId="32" xfId="0" applyNumberFormat="1" applyFont="1" applyBorder="1" applyAlignment="1">
      <alignment horizontal="center"/>
    </xf>
    <xf numFmtId="0" fontId="2" fillId="0" borderId="8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4" fillId="0" borderId="1" xfId="0" applyFont="1" applyBorder="1"/>
    <xf numFmtId="0" fontId="2" fillId="0" borderId="1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2" fontId="2" fillId="7" borderId="35" xfId="0" applyNumberFormat="1" applyFont="1" applyFill="1" applyBorder="1" applyAlignment="1">
      <alignment horizontal="center"/>
    </xf>
    <xf numFmtId="0" fontId="2" fillId="5" borderId="36" xfId="0" applyFont="1" applyFill="1" applyBorder="1" applyAlignment="1" applyProtection="1">
      <alignment horizontal="center"/>
      <protection locked="0"/>
    </xf>
    <xf numFmtId="2" fontId="2" fillId="0" borderId="37" xfId="0" applyNumberFormat="1" applyFont="1" applyBorder="1" applyAlignment="1">
      <alignment horizontal="center"/>
    </xf>
    <xf numFmtId="4" fontId="2" fillId="0" borderId="35" xfId="0" applyNumberFormat="1" applyFont="1" applyBorder="1" applyAlignment="1">
      <alignment horizontal="center"/>
    </xf>
    <xf numFmtId="0" fontId="2" fillId="0" borderId="16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3" fillId="10" borderId="27" xfId="0" applyFont="1" applyFill="1" applyBorder="1" applyAlignment="1">
      <alignment horizontal="center"/>
    </xf>
    <xf numFmtId="2" fontId="3" fillId="10" borderId="27" xfId="0" applyNumberFormat="1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/>
    </xf>
    <xf numFmtId="0" fontId="3" fillId="10" borderId="39" xfId="0" applyFont="1" applyFill="1" applyBorder="1" applyAlignment="1">
      <alignment horizontal="center"/>
    </xf>
    <xf numFmtId="0" fontId="3" fillId="10" borderId="40" xfId="0" applyFont="1" applyFill="1" applyBorder="1" applyAlignment="1">
      <alignment horizontal="center"/>
    </xf>
    <xf numFmtId="2" fontId="3" fillId="10" borderId="39" xfId="0" applyNumberFormat="1" applyFont="1" applyFill="1" applyBorder="1" applyAlignment="1">
      <alignment horizontal="center"/>
    </xf>
    <xf numFmtId="4" fontId="3" fillId="10" borderId="27" xfId="0" applyNumberFormat="1" applyFont="1" applyFill="1" applyBorder="1" applyAlignment="1">
      <alignment horizontal="center"/>
    </xf>
    <xf numFmtId="0" fontId="2" fillId="0" borderId="14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4" fillId="0" borderId="3" xfId="0" applyFont="1" applyBorder="1"/>
    <xf numFmtId="0" fontId="2" fillId="0" borderId="3" xfId="0" applyFont="1" applyBorder="1" applyAlignment="1" applyProtection="1">
      <alignment horizontal="center"/>
      <protection locked="0"/>
    </xf>
    <xf numFmtId="0" fontId="2" fillId="5" borderId="41" xfId="0" applyFont="1" applyFill="1" applyBorder="1" applyAlignment="1" applyProtection="1">
      <alignment horizontal="center"/>
      <protection locked="0"/>
    </xf>
    <xf numFmtId="0" fontId="3" fillId="10" borderId="40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/>
    <xf numFmtId="0" fontId="0" fillId="0" borderId="3" xfId="0" applyBorder="1" applyAlignment="1"/>
    <xf numFmtId="0" fontId="3" fillId="0" borderId="3" xfId="0" applyFont="1" applyBorder="1" applyAlignment="1">
      <alignment horizontal="center"/>
    </xf>
    <xf numFmtId="0" fontId="3" fillId="0" borderId="8" xfId="0" applyFont="1" applyBorder="1" applyAlignment="1"/>
    <xf numFmtId="0" fontId="0" fillId="0" borderId="1" xfId="0" applyBorder="1" applyAlignment="1"/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6" xfId="0" applyFont="1" applyBorder="1" applyAlignment="1"/>
    <xf numFmtId="0" fontId="0" fillId="0" borderId="2" xfId="0" applyBorder="1" applyAlignment="1"/>
    <xf numFmtId="0" fontId="3" fillId="0" borderId="2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 applyAlignment="1" applyProtection="1">
      <alignment horizontal="center"/>
      <protection locked="0"/>
    </xf>
    <xf numFmtId="2" fontId="2" fillId="7" borderId="43" xfId="0" applyNumberFormat="1" applyFont="1" applyFill="1" applyBorder="1" applyAlignment="1">
      <alignment horizontal="center"/>
    </xf>
    <xf numFmtId="2" fontId="2" fillId="0" borderId="44" xfId="0" applyNumberFormat="1" applyFont="1" applyBorder="1" applyAlignment="1">
      <alignment horizontal="center"/>
    </xf>
    <xf numFmtId="4" fontId="2" fillId="0" borderId="43" xfId="0" applyNumberFormat="1" applyFont="1" applyBorder="1" applyAlignment="1">
      <alignment horizontal="center"/>
    </xf>
    <xf numFmtId="0" fontId="3" fillId="10" borderId="29" xfId="0" applyFont="1" applyFill="1" applyBorder="1" applyAlignment="1">
      <alignment horizontal="center"/>
    </xf>
    <xf numFmtId="2" fontId="3" fillId="10" borderId="29" xfId="0" applyNumberFormat="1" applyFont="1" applyFill="1" applyBorder="1" applyAlignment="1">
      <alignment horizontal="center"/>
    </xf>
    <xf numFmtId="0" fontId="2" fillId="10" borderId="29" xfId="0" applyFont="1" applyFill="1" applyBorder="1" applyAlignment="1">
      <alignment horizontal="center"/>
    </xf>
    <xf numFmtId="0" fontId="3" fillId="10" borderId="30" xfId="0" applyFont="1" applyFill="1" applyBorder="1" applyAlignment="1">
      <alignment horizontal="center"/>
    </xf>
    <xf numFmtId="4" fontId="3" fillId="10" borderId="29" xfId="0" applyNumberFormat="1" applyFont="1" applyFill="1" applyBorder="1" applyAlignment="1">
      <alignment horizontal="center"/>
    </xf>
    <xf numFmtId="0" fontId="3" fillId="0" borderId="45" xfId="0" applyFont="1" applyBorder="1"/>
    <xf numFmtId="0" fontId="3" fillId="0" borderId="46" xfId="0" applyFont="1" applyBorder="1"/>
    <xf numFmtId="0" fontId="3" fillId="0" borderId="46" xfId="0" applyFont="1" applyBorder="1" applyAlignment="1">
      <alignment horizontal="center"/>
    </xf>
    <xf numFmtId="2" fontId="3" fillId="0" borderId="46" xfId="0" applyNumberFormat="1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 applyProtection="1">
      <alignment horizontal="center"/>
      <protection locked="0"/>
    </xf>
    <xf numFmtId="2" fontId="3" fillId="0" borderId="50" xfId="0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5" fillId="5" borderId="4" xfId="0" applyFont="1" applyFill="1" applyBorder="1" applyAlignment="1">
      <alignment wrapText="1"/>
    </xf>
    <xf numFmtId="4" fontId="6" fillId="4" borderId="13" xfId="0" applyNumberFormat="1" applyFont="1" applyFill="1" applyBorder="1" applyAlignment="1">
      <alignment vertical="center"/>
    </xf>
    <xf numFmtId="4" fontId="6" fillId="5" borderId="3" xfId="0" applyNumberFormat="1" applyFont="1" applyFill="1" applyBorder="1"/>
    <xf numFmtId="4" fontId="5" fillId="10" borderId="2" xfId="0" applyNumberFormat="1" applyFont="1" applyFill="1" applyBorder="1"/>
    <xf numFmtId="2" fontId="6" fillId="4" borderId="13" xfId="0" applyNumberFormat="1" applyFont="1" applyFill="1" applyBorder="1" applyAlignment="1">
      <alignment horizontal="center"/>
    </xf>
    <xf numFmtId="0" fontId="9" fillId="0" borderId="2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2" xfId="0" applyFont="1" applyBorder="1" applyProtection="1">
      <protection locked="0"/>
    </xf>
    <xf numFmtId="0" fontId="2" fillId="0" borderId="53" xfId="0" applyFont="1" applyBorder="1" applyProtection="1">
      <protection locked="0"/>
    </xf>
    <xf numFmtId="0" fontId="4" fillId="0" borderId="53" xfId="0" applyFont="1" applyBorder="1"/>
    <xf numFmtId="0" fontId="2" fillId="0" borderId="53" xfId="0" applyFont="1" applyBorder="1" applyAlignment="1" applyProtection="1">
      <alignment horizontal="center"/>
      <protection locked="0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 applyProtection="1">
      <alignment horizontal="center"/>
      <protection locked="0"/>
    </xf>
    <xf numFmtId="2" fontId="2" fillId="7" borderId="55" xfId="0" applyNumberFormat="1" applyFont="1" applyFill="1" applyBorder="1" applyAlignment="1">
      <alignment horizontal="center"/>
    </xf>
    <xf numFmtId="0" fontId="2" fillId="5" borderId="56" xfId="0" applyFont="1" applyFill="1" applyBorder="1" applyAlignment="1" applyProtection="1">
      <alignment horizontal="center"/>
      <protection locked="0"/>
    </xf>
    <xf numFmtId="2" fontId="2" fillId="0" borderId="57" xfId="0" applyNumberFormat="1" applyFont="1" applyBorder="1" applyAlignment="1">
      <alignment horizontal="center"/>
    </xf>
    <xf numFmtId="4" fontId="2" fillId="0" borderId="55" xfId="0" applyNumberFormat="1" applyFont="1" applyBorder="1" applyAlignment="1">
      <alignment horizontal="center"/>
    </xf>
    <xf numFmtId="0" fontId="3" fillId="10" borderId="24" xfId="0" applyFont="1" applyFill="1" applyBorder="1" applyAlignment="1" applyProtection="1">
      <alignment horizontal="center"/>
      <protection locked="0"/>
    </xf>
    <xf numFmtId="2" fontId="3" fillId="10" borderId="30" xfId="0" applyNumberFormat="1" applyFont="1" applyFill="1" applyBorder="1" applyAlignment="1">
      <alignment horizontal="center"/>
    </xf>
    <xf numFmtId="0" fontId="3" fillId="10" borderId="58" xfId="0" applyFont="1" applyFill="1" applyBorder="1" applyAlignment="1">
      <alignment horizontal="center"/>
    </xf>
    <xf numFmtId="2" fontId="3" fillId="10" borderId="58" xfId="0" applyNumberFormat="1" applyFont="1" applyFill="1" applyBorder="1" applyAlignment="1">
      <alignment horizontal="center"/>
    </xf>
    <xf numFmtId="0" fontId="2" fillId="10" borderId="58" xfId="0" applyFont="1" applyFill="1" applyBorder="1" applyAlignment="1">
      <alignment horizontal="center"/>
    </xf>
    <xf numFmtId="0" fontId="3" fillId="10" borderId="59" xfId="0" applyFont="1" applyFill="1" applyBorder="1" applyAlignment="1">
      <alignment horizontal="center"/>
    </xf>
    <xf numFmtId="0" fontId="3" fillId="10" borderId="60" xfId="0" applyFont="1" applyFill="1" applyBorder="1" applyAlignment="1" applyProtection="1">
      <alignment horizontal="center"/>
      <protection locked="0"/>
    </xf>
    <xf numFmtId="2" fontId="3" fillId="10" borderId="59" xfId="0" applyNumberFormat="1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/>
    </xf>
    <xf numFmtId="2" fontId="2" fillId="7" borderId="6" xfId="0" applyNumberFormat="1" applyFont="1" applyFill="1" applyBorder="1" applyAlignment="1">
      <alignment horizontal="center"/>
    </xf>
    <xf numFmtId="0" fontId="2" fillId="5" borderId="6" xfId="0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2" fontId="2" fillId="7" borderId="53" xfId="0" applyNumberFormat="1" applyFont="1" applyFill="1" applyBorder="1" applyAlignment="1">
      <alignment horizontal="center"/>
    </xf>
    <xf numFmtId="0" fontId="2" fillId="5" borderId="53" xfId="0" applyFont="1" applyFill="1" applyBorder="1" applyAlignment="1" applyProtection="1">
      <alignment horizontal="center"/>
      <protection locked="0"/>
    </xf>
    <xf numFmtId="2" fontId="2" fillId="0" borderId="53" xfId="0" applyNumberFormat="1" applyFont="1" applyBorder="1" applyAlignment="1">
      <alignment horizontal="center"/>
    </xf>
    <xf numFmtId="4" fontId="2" fillId="0" borderId="6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10" borderId="7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3" fillId="10" borderId="39" xfId="0" applyFont="1" applyFill="1" applyBorder="1" applyAlignment="1"/>
    <xf numFmtId="0" fontId="3" fillId="10" borderId="40" xfId="0" applyFont="1" applyFill="1" applyBorder="1" applyAlignment="1"/>
    <xf numFmtId="0" fontId="3" fillId="10" borderId="51" xfId="0" applyFont="1" applyFill="1" applyBorder="1" applyAlignment="1"/>
    <xf numFmtId="0" fontId="3" fillId="10" borderId="27" xfId="0" applyFont="1" applyFill="1" applyBorder="1" applyAlignment="1"/>
    <xf numFmtId="0" fontId="0" fillId="10" borderId="27" xfId="0" applyFill="1" applyBorder="1" applyAlignment="1"/>
    <xf numFmtId="0" fontId="3" fillId="10" borderId="29" xfId="0" applyFont="1" applyFill="1" applyBorder="1" applyAlignment="1"/>
    <xf numFmtId="0" fontId="0" fillId="10" borderId="29" xfId="0" applyFill="1" applyBorder="1" applyAlignment="1"/>
    <xf numFmtId="0" fontId="3" fillId="10" borderId="58" xfId="0" applyFont="1" applyFill="1" applyBorder="1" applyAlignment="1"/>
    <xf numFmtId="0" fontId="0" fillId="10" borderId="58" xfId="0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117"/>
  <sheetViews>
    <sheetView zoomScale="90" zoomScaleNormal="90" workbookViewId="0">
      <selection activeCell="G33" sqref="G33:G34"/>
    </sheetView>
  </sheetViews>
  <sheetFormatPr defaultColWidth="8.85546875" defaultRowHeight="15" x14ac:dyDescent="0.25"/>
  <cols>
    <col min="1" max="1" width="14.5703125" style="6" customWidth="1"/>
    <col min="2" max="2" width="38.42578125" style="8" customWidth="1"/>
    <col min="3" max="3" width="12.28515625" style="8" customWidth="1"/>
    <col min="4" max="4" width="6.28515625" style="8" customWidth="1"/>
    <col min="5" max="5" width="8.7109375" style="8" customWidth="1"/>
    <col min="6" max="6" width="7" style="8" customWidth="1"/>
    <col min="7" max="7" width="6.7109375" style="8" customWidth="1"/>
    <col min="8" max="8" width="6.28515625" style="8" customWidth="1"/>
    <col min="9" max="9" width="10.5703125" style="8" customWidth="1"/>
    <col min="10" max="10" width="10.5703125" style="9" customWidth="1"/>
    <col min="11" max="11" width="6.7109375" style="8" customWidth="1"/>
    <col min="12" max="12" width="12.42578125" style="8" customWidth="1"/>
    <col min="13" max="13" width="12" style="6" customWidth="1"/>
    <col min="14" max="14" width="17.28515625" style="8" customWidth="1"/>
    <col min="15" max="15" width="13" style="8" customWidth="1"/>
    <col min="16" max="193" width="9.28515625" style="6" customWidth="1"/>
    <col min="194" max="16384" width="8.85546875" style="8"/>
  </cols>
  <sheetData>
    <row r="1" spans="1:243" x14ac:dyDescent="0.25">
      <c r="B1" s="7"/>
      <c r="K1" s="316" t="s">
        <v>15</v>
      </c>
      <c r="L1" s="316"/>
      <c r="M1" s="316"/>
    </row>
    <row r="2" spans="1:243" x14ac:dyDescent="0.25">
      <c r="A2" s="314" t="s">
        <v>70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6"/>
      <c r="O2" s="6"/>
    </row>
    <row r="3" spans="1:243" x14ac:dyDescent="0.25">
      <c r="A3" s="317" t="s">
        <v>63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6"/>
      <c r="O3" s="6"/>
    </row>
    <row r="4" spans="1:243" x14ac:dyDescent="0.25">
      <c r="A4" s="314" t="s">
        <v>16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10"/>
      <c r="O4" s="10"/>
    </row>
    <row r="5" spans="1:243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0"/>
      <c r="O5" s="10"/>
    </row>
    <row r="6" spans="1:243" ht="15.75" thickBot="1" x14ac:dyDescent="0.3">
      <c r="A6" s="13" t="s">
        <v>69</v>
      </c>
      <c r="F6" s="6"/>
      <c r="G6" s="6"/>
      <c r="H6" s="6"/>
      <c r="I6" s="6"/>
      <c r="J6" s="14"/>
      <c r="K6" s="6"/>
      <c r="L6" s="6"/>
      <c r="N6" s="10"/>
      <c r="O6" s="10"/>
    </row>
    <row r="7" spans="1:243" x14ac:dyDescent="0.25">
      <c r="A7" s="323" t="s">
        <v>2</v>
      </c>
      <c r="B7" s="321" t="s">
        <v>10</v>
      </c>
      <c r="C7" s="321" t="s">
        <v>39</v>
      </c>
      <c r="D7" s="327" t="s">
        <v>17</v>
      </c>
      <c r="E7" s="327"/>
      <c r="F7" s="327"/>
      <c r="G7" s="327"/>
      <c r="H7" s="327"/>
      <c r="I7" s="327"/>
      <c r="J7" s="327"/>
      <c r="K7" s="327"/>
      <c r="L7" s="327"/>
      <c r="M7" s="327"/>
      <c r="N7" s="325" t="s">
        <v>59</v>
      </c>
      <c r="O7" s="319" t="s">
        <v>57</v>
      </c>
    </row>
    <row r="8" spans="1:243" s="19" customFormat="1" ht="108" customHeight="1" thickBot="1" x14ac:dyDescent="0.3">
      <c r="A8" s="324"/>
      <c r="B8" s="322"/>
      <c r="C8" s="322"/>
      <c r="D8" s="15" t="s">
        <v>5</v>
      </c>
      <c r="E8" s="15" t="s">
        <v>11</v>
      </c>
      <c r="F8" s="15" t="s">
        <v>49</v>
      </c>
      <c r="G8" s="16" t="s">
        <v>48</v>
      </c>
      <c r="H8" s="16" t="s">
        <v>47</v>
      </c>
      <c r="I8" s="16" t="s">
        <v>13</v>
      </c>
      <c r="J8" s="17" t="s">
        <v>50</v>
      </c>
      <c r="K8" s="16" t="s">
        <v>12</v>
      </c>
      <c r="L8" s="16" t="s">
        <v>18</v>
      </c>
      <c r="M8" s="16" t="s">
        <v>7</v>
      </c>
      <c r="N8" s="326"/>
      <c r="O8" s="3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</row>
    <row r="9" spans="1:243" s="20" customFormat="1" ht="15.75" thickBot="1" x14ac:dyDescent="0.3">
      <c r="A9" s="140"/>
      <c r="B9" s="141" t="s">
        <v>0</v>
      </c>
      <c r="C9" s="142"/>
      <c r="D9" s="143"/>
      <c r="E9" s="144">
        <v>6316</v>
      </c>
      <c r="F9" s="144">
        <v>3.33</v>
      </c>
      <c r="G9" s="145">
        <v>1</v>
      </c>
      <c r="H9" s="145"/>
      <c r="I9" s="146">
        <f t="shared" ref="I9:I23" si="0">E9*(F9*G9+H9)</f>
        <v>21032.28</v>
      </c>
      <c r="J9" s="147">
        <f>ROUND(I9,0)</f>
        <v>21032</v>
      </c>
      <c r="K9" s="144"/>
      <c r="L9" s="146">
        <f>ROUND(J9*K9,2)</f>
        <v>0</v>
      </c>
      <c r="M9" s="67">
        <f>ROUND(L9*D9,2)</f>
        <v>0</v>
      </c>
      <c r="N9" s="148"/>
      <c r="O9" s="149">
        <f>M9+N9</f>
        <v>0</v>
      </c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</row>
    <row r="10" spans="1:243" s="20" customFormat="1" x14ac:dyDescent="0.25">
      <c r="A10" s="22"/>
      <c r="B10" s="23" t="s">
        <v>65</v>
      </c>
      <c r="C10" s="24"/>
      <c r="D10" s="25"/>
      <c r="E10" s="25">
        <v>6316</v>
      </c>
      <c r="F10" s="25">
        <v>3.33</v>
      </c>
      <c r="G10" s="26">
        <v>0.8</v>
      </c>
      <c r="H10" s="26"/>
      <c r="I10" s="27">
        <f t="shared" si="0"/>
        <v>16825.824000000001</v>
      </c>
      <c r="J10" s="28">
        <f t="shared" ref="J10:J23" si="1">ROUND(I10,0)</f>
        <v>16826</v>
      </c>
      <c r="K10" s="25"/>
      <c r="L10" s="27">
        <f>ROUND(J10*K10,2)</f>
        <v>0</v>
      </c>
      <c r="M10" s="59">
        <f t="shared" ref="M10:M23" si="2">ROUND(L10*D10,2)</f>
        <v>0</v>
      </c>
      <c r="N10" s="65"/>
      <c r="O10" s="66">
        <f t="shared" ref="O10:O23" si="3">M10+N10</f>
        <v>0</v>
      </c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</row>
    <row r="11" spans="1:243" s="20" customFormat="1" x14ac:dyDescent="0.25">
      <c r="A11" s="63"/>
      <c r="B11" s="23" t="s">
        <v>64</v>
      </c>
      <c r="C11" s="31"/>
      <c r="D11" s="60"/>
      <c r="E11" s="60">
        <v>6316</v>
      </c>
      <c r="F11" s="60">
        <v>3.33</v>
      </c>
      <c r="G11" s="61">
        <v>0.8</v>
      </c>
      <c r="H11" s="61"/>
      <c r="I11" s="51">
        <f t="shared" si="0"/>
        <v>16825.824000000001</v>
      </c>
      <c r="J11" s="28">
        <f t="shared" si="1"/>
        <v>16826</v>
      </c>
      <c r="K11" s="60"/>
      <c r="L11" s="51">
        <f t="shared" ref="L11:L23" si="4">ROUND(J11*K11,2)</f>
        <v>0</v>
      </c>
      <c r="M11" s="59">
        <f t="shared" si="2"/>
        <v>0</v>
      </c>
      <c r="N11" s="32"/>
      <c r="O11" s="66">
        <f t="shared" si="3"/>
        <v>0</v>
      </c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</row>
    <row r="12" spans="1:243" s="20" customFormat="1" x14ac:dyDescent="0.25">
      <c r="A12" s="63"/>
      <c r="B12" s="30" t="s">
        <v>66</v>
      </c>
      <c r="C12" s="31"/>
      <c r="D12" s="60"/>
      <c r="E12" s="60">
        <v>6316</v>
      </c>
      <c r="F12" s="60">
        <v>3.33</v>
      </c>
      <c r="G12" s="61">
        <v>0.8</v>
      </c>
      <c r="H12" s="61"/>
      <c r="I12" s="51">
        <f>E12*(F12*G12+H12)</f>
        <v>16825.824000000001</v>
      </c>
      <c r="J12" s="28">
        <f t="shared" si="1"/>
        <v>16826</v>
      </c>
      <c r="K12" s="60"/>
      <c r="L12" s="51">
        <f t="shared" si="4"/>
        <v>0</v>
      </c>
      <c r="M12" s="59">
        <f t="shared" si="2"/>
        <v>0</v>
      </c>
      <c r="N12" s="29"/>
      <c r="O12" s="66">
        <f t="shared" si="3"/>
        <v>0</v>
      </c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</row>
    <row r="13" spans="1:243" s="20" customFormat="1" ht="30" x14ac:dyDescent="0.25">
      <c r="A13" s="63"/>
      <c r="B13" s="139" t="s">
        <v>67</v>
      </c>
      <c r="C13" s="31"/>
      <c r="D13" s="60"/>
      <c r="E13" s="60">
        <v>6316</v>
      </c>
      <c r="F13" s="60">
        <v>3.33</v>
      </c>
      <c r="G13" s="61">
        <v>0.8</v>
      </c>
      <c r="H13" s="61"/>
      <c r="I13" s="51">
        <f t="shared" si="0"/>
        <v>16825.824000000001</v>
      </c>
      <c r="J13" s="28">
        <f t="shared" si="1"/>
        <v>16826</v>
      </c>
      <c r="K13" s="60"/>
      <c r="L13" s="51">
        <f t="shared" si="4"/>
        <v>0</v>
      </c>
      <c r="M13" s="59">
        <f t="shared" si="2"/>
        <v>0</v>
      </c>
      <c r="N13" s="29"/>
      <c r="O13" s="66">
        <f t="shared" si="3"/>
        <v>0</v>
      </c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</row>
    <row r="14" spans="1:243" s="20" customFormat="1" ht="30" x14ac:dyDescent="0.25">
      <c r="A14" s="63"/>
      <c r="B14" s="139" t="s">
        <v>67</v>
      </c>
      <c r="C14" s="31"/>
      <c r="D14" s="60"/>
      <c r="E14" s="60">
        <v>6316</v>
      </c>
      <c r="F14" s="60">
        <v>3.33</v>
      </c>
      <c r="G14" s="61">
        <v>0.8</v>
      </c>
      <c r="H14" s="61"/>
      <c r="I14" s="51">
        <f t="shared" si="0"/>
        <v>16825.824000000001</v>
      </c>
      <c r="J14" s="28">
        <f t="shared" si="1"/>
        <v>16826</v>
      </c>
      <c r="K14" s="60"/>
      <c r="L14" s="51">
        <f t="shared" si="4"/>
        <v>0</v>
      </c>
      <c r="M14" s="59">
        <f t="shared" si="2"/>
        <v>0</v>
      </c>
      <c r="N14" s="29"/>
      <c r="O14" s="66">
        <f t="shared" si="3"/>
        <v>0</v>
      </c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</row>
    <row r="15" spans="1:243" s="20" customFormat="1" ht="30" x14ac:dyDescent="0.25">
      <c r="A15" s="63"/>
      <c r="B15" s="139" t="s">
        <v>67</v>
      </c>
      <c r="C15" s="31"/>
      <c r="D15" s="60"/>
      <c r="E15" s="60">
        <v>6316</v>
      </c>
      <c r="F15" s="60">
        <v>3.33</v>
      </c>
      <c r="G15" s="61">
        <v>0.8</v>
      </c>
      <c r="H15" s="61"/>
      <c r="I15" s="51">
        <f t="shared" si="0"/>
        <v>16825.824000000001</v>
      </c>
      <c r="J15" s="28">
        <f t="shared" si="1"/>
        <v>16826</v>
      </c>
      <c r="K15" s="60"/>
      <c r="L15" s="51">
        <f t="shared" si="4"/>
        <v>0</v>
      </c>
      <c r="M15" s="59">
        <f t="shared" si="2"/>
        <v>0</v>
      </c>
      <c r="N15" s="29"/>
      <c r="O15" s="66">
        <f t="shared" si="3"/>
        <v>0</v>
      </c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</row>
    <row r="16" spans="1:243" s="20" customFormat="1" ht="30" x14ac:dyDescent="0.25">
      <c r="A16" s="63"/>
      <c r="B16" s="139" t="s">
        <v>67</v>
      </c>
      <c r="C16" s="31"/>
      <c r="D16" s="60"/>
      <c r="E16" s="60">
        <v>6316</v>
      </c>
      <c r="F16" s="60">
        <v>3.33</v>
      </c>
      <c r="G16" s="61">
        <v>0.8</v>
      </c>
      <c r="H16" s="61"/>
      <c r="I16" s="51">
        <f t="shared" si="0"/>
        <v>16825.824000000001</v>
      </c>
      <c r="J16" s="28">
        <f t="shared" si="1"/>
        <v>16826</v>
      </c>
      <c r="K16" s="60"/>
      <c r="L16" s="51">
        <f t="shared" si="4"/>
        <v>0</v>
      </c>
      <c r="M16" s="59">
        <f t="shared" si="2"/>
        <v>0</v>
      </c>
      <c r="N16" s="29"/>
      <c r="O16" s="66">
        <f t="shared" si="3"/>
        <v>0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</row>
    <row r="17" spans="1:243" s="20" customFormat="1" ht="30" x14ac:dyDescent="0.25">
      <c r="A17" s="63"/>
      <c r="B17" s="139" t="s">
        <v>68</v>
      </c>
      <c r="C17" s="31"/>
      <c r="D17" s="60"/>
      <c r="E17" s="60">
        <v>6316</v>
      </c>
      <c r="F17" s="60">
        <v>3.33</v>
      </c>
      <c r="G17" s="61">
        <v>0.8</v>
      </c>
      <c r="H17" s="61"/>
      <c r="I17" s="51">
        <f t="shared" si="0"/>
        <v>16825.824000000001</v>
      </c>
      <c r="J17" s="28">
        <f t="shared" si="1"/>
        <v>16826</v>
      </c>
      <c r="K17" s="60"/>
      <c r="L17" s="51">
        <f t="shared" si="4"/>
        <v>0</v>
      </c>
      <c r="M17" s="59">
        <f t="shared" si="2"/>
        <v>0</v>
      </c>
      <c r="N17" s="32"/>
      <c r="O17" s="66">
        <f t="shared" si="3"/>
        <v>0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</row>
    <row r="18" spans="1:243" s="20" customFormat="1" ht="30" x14ac:dyDescent="0.25">
      <c r="A18" s="63"/>
      <c r="B18" s="139" t="s">
        <v>68</v>
      </c>
      <c r="C18" s="31"/>
      <c r="D18" s="60"/>
      <c r="E18" s="60">
        <v>6316</v>
      </c>
      <c r="F18" s="60">
        <v>3.33</v>
      </c>
      <c r="G18" s="61">
        <v>0.8</v>
      </c>
      <c r="H18" s="61"/>
      <c r="I18" s="51">
        <f t="shared" si="0"/>
        <v>16825.824000000001</v>
      </c>
      <c r="J18" s="28">
        <f t="shared" si="1"/>
        <v>16826</v>
      </c>
      <c r="K18" s="60"/>
      <c r="L18" s="51">
        <f t="shared" si="4"/>
        <v>0</v>
      </c>
      <c r="M18" s="59">
        <f t="shared" si="2"/>
        <v>0</v>
      </c>
      <c r="N18" s="32"/>
      <c r="O18" s="66">
        <f t="shared" si="3"/>
        <v>0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</row>
    <row r="19" spans="1:243" s="20" customFormat="1" ht="30" x14ac:dyDescent="0.25">
      <c r="A19" s="63"/>
      <c r="B19" s="139" t="s">
        <v>68</v>
      </c>
      <c r="C19" s="31"/>
      <c r="D19" s="60"/>
      <c r="E19" s="60">
        <v>6316</v>
      </c>
      <c r="F19" s="60">
        <v>3.33</v>
      </c>
      <c r="G19" s="61">
        <v>0.8</v>
      </c>
      <c r="H19" s="61"/>
      <c r="I19" s="51">
        <f t="shared" si="0"/>
        <v>16825.824000000001</v>
      </c>
      <c r="J19" s="28">
        <f t="shared" si="1"/>
        <v>16826</v>
      </c>
      <c r="K19" s="60"/>
      <c r="L19" s="51">
        <f t="shared" si="4"/>
        <v>0</v>
      </c>
      <c r="M19" s="59">
        <f t="shared" si="2"/>
        <v>0</v>
      </c>
      <c r="N19" s="32"/>
      <c r="O19" s="66">
        <f t="shared" si="3"/>
        <v>0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</row>
    <row r="20" spans="1:243" s="20" customFormat="1" ht="30" x14ac:dyDescent="0.25">
      <c r="A20" s="63"/>
      <c r="B20" s="139" t="s">
        <v>68</v>
      </c>
      <c r="C20" s="31"/>
      <c r="D20" s="60"/>
      <c r="E20" s="60">
        <v>6316</v>
      </c>
      <c r="F20" s="60">
        <v>3.33</v>
      </c>
      <c r="G20" s="61">
        <v>0.8</v>
      </c>
      <c r="H20" s="61"/>
      <c r="I20" s="51">
        <f t="shared" si="0"/>
        <v>16825.824000000001</v>
      </c>
      <c r="J20" s="28">
        <f t="shared" si="1"/>
        <v>16826</v>
      </c>
      <c r="K20" s="60"/>
      <c r="L20" s="51">
        <f t="shared" si="4"/>
        <v>0</v>
      </c>
      <c r="M20" s="59">
        <f t="shared" si="2"/>
        <v>0</v>
      </c>
      <c r="N20" s="32"/>
      <c r="O20" s="66">
        <f t="shared" si="3"/>
        <v>0</v>
      </c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</row>
    <row r="21" spans="1:243" s="20" customFormat="1" ht="30" x14ac:dyDescent="0.25">
      <c r="A21" s="63"/>
      <c r="B21" s="139" t="s">
        <v>68</v>
      </c>
      <c r="C21" s="31"/>
      <c r="D21" s="60"/>
      <c r="E21" s="60">
        <v>6316</v>
      </c>
      <c r="F21" s="60">
        <v>3.33</v>
      </c>
      <c r="G21" s="61">
        <v>0.8</v>
      </c>
      <c r="H21" s="61"/>
      <c r="I21" s="51">
        <f t="shared" si="0"/>
        <v>16825.824000000001</v>
      </c>
      <c r="J21" s="28">
        <f t="shared" si="1"/>
        <v>16826</v>
      </c>
      <c r="K21" s="60"/>
      <c r="L21" s="51">
        <f t="shared" si="4"/>
        <v>0</v>
      </c>
      <c r="M21" s="59">
        <f t="shared" si="2"/>
        <v>0</v>
      </c>
      <c r="N21" s="32"/>
      <c r="O21" s="66">
        <f t="shared" si="3"/>
        <v>0</v>
      </c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</row>
    <row r="22" spans="1:243" s="20" customFormat="1" ht="30" x14ac:dyDescent="0.25">
      <c r="A22" s="63"/>
      <c r="B22" s="139" t="s">
        <v>68</v>
      </c>
      <c r="C22" s="31"/>
      <c r="D22" s="60"/>
      <c r="E22" s="60">
        <v>6316</v>
      </c>
      <c r="F22" s="60">
        <v>3.33</v>
      </c>
      <c r="G22" s="61">
        <v>0.8</v>
      </c>
      <c r="H22" s="61"/>
      <c r="I22" s="51">
        <f t="shared" si="0"/>
        <v>16825.824000000001</v>
      </c>
      <c r="J22" s="28">
        <f t="shared" si="1"/>
        <v>16826</v>
      </c>
      <c r="K22" s="60"/>
      <c r="L22" s="51">
        <f t="shared" si="4"/>
        <v>0</v>
      </c>
      <c r="M22" s="59">
        <f t="shared" si="2"/>
        <v>0</v>
      </c>
      <c r="N22" s="32"/>
      <c r="O22" s="66">
        <f t="shared" si="3"/>
        <v>0</v>
      </c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</row>
    <row r="23" spans="1:243" s="20" customFormat="1" ht="30.75" thickBot="1" x14ac:dyDescent="0.3">
      <c r="A23" s="63"/>
      <c r="B23" s="139" t="s">
        <v>68</v>
      </c>
      <c r="C23" s="31"/>
      <c r="D23" s="60"/>
      <c r="E23" s="60">
        <v>6316</v>
      </c>
      <c r="F23" s="60">
        <v>3.33</v>
      </c>
      <c r="G23" s="61">
        <v>0.8</v>
      </c>
      <c r="H23" s="61"/>
      <c r="I23" s="51">
        <f t="shared" si="0"/>
        <v>16825.824000000001</v>
      </c>
      <c r="J23" s="28">
        <f t="shared" si="1"/>
        <v>16826</v>
      </c>
      <c r="K23" s="60"/>
      <c r="L23" s="51">
        <f t="shared" si="4"/>
        <v>0</v>
      </c>
      <c r="M23" s="59">
        <f t="shared" si="2"/>
        <v>0</v>
      </c>
      <c r="N23" s="29"/>
      <c r="O23" s="66">
        <f t="shared" si="3"/>
        <v>0</v>
      </c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</row>
    <row r="24" spans="1:243" s="19" customFormat="1" ht="15.75" thickBot="1" x14ac:dyDescent="0.3">
      <c r="A24" s="69"/>
      <c r="B24" s="70" t="s">
        <v>1</v>
      </c>
      <c r="C24" s="71"/>
      <c r="D24" s="57">
        <f>SUM(D10:D23)</f>
        <v>0</v>
      </c>
      <c r="E24" s="57"/>
      <c r="F24" s="57"/>
      <c r="G24" s="72"/>
      <c r="H24" s="72"/>
      <c r="I24" s="67"/>
      <c r="J24" s="58"/>
      <c r="K24" s="72"/>
      <c r="L24" s="67"/>
      <c r="M24" s="57">
        <f t="shared" ref="M24:O24" si="5">SUM(M10:M23)</f>
        <v>0</v>
      </c>
      <c r="N24" s="57">
        <f t="shared" si="5"/>
        <v>0</v>
      </c>
      <c r="O24" s="57">
        <f t="shared" si="5"/>
        <v>0</v>
      </c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</row>
    <row r="25" spans="1:243" s="20" customFormat="1" ht="15.75" thickBot="1" x14ac:dyDescent="0.3">
      <c r="A25" s="73"/>
      <c r="B25" s="74" t="s">
        <v>14</v>
      </c>
      <c r="C25" s="75"/>
      <c r="D25" s="76">
        <f>D9+D24</f>
        <v>0</v>
      </c>
      <c r="E25" s="77"/>
      <c r="F25" s="77"/>
      <c r="G25" s="77"/>
      <c r="H25" s="77"/>
      <c r="I25" s="77"/>
      <c r="J25" s="77"/>
      <c r="K25" s="77"/>
      <c r="L25" s="78"/>
      <c r="M25" s="76">
        <f t="shared" ref="M25:O25" si="6">M9+M24</f>
        <v>0</v>
      </c>
      <c r="N25" s="76">
        <f t="shared" si="6"/>
        <v>0</v>
      </c>
      <c r="O25" s="76">
        <f t="shared" si="6"/>
        <v>0</v>
      </c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</row>
    <row r="26" spans="1:243" s="20" customFormat="1" x14ac:dyDescent="0.25">
      <c r="A26" s="21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</row>
    <row r="27" spans="1:243" s="20" customFormat="1" x14ac:dyDescent="0.25">
      <c r="A27" s="20" t="s">
        <v>0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</row>
    <row r="28" spans="1:243" s="20" customFormat="1" x14ac:dyDescent="0.25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</row>
    <row r="29" spans="1:243" s="20" customFormat="1" x14ac:dyDescent="0.25">
      <c r="A29" s="8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</row>
    <row r="30" spans="1:243" x14ac:dyDescent="0.25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243" x14ac:dyDescent="0.25">
      <c r="N31" s="36"/>
      <c r="O31" s="36"/>
    </row>
    <row r="32" spans="1:243" x14ac:dyDescent="0.25">
      <c r="N32" s="36"/>
      <c r="O32" s="36"/>
    </row>
    <row r="33" spans="14:15" x14ac:dyDescent="0.25">
      <c r="N33" s="36"/>
      <c r="O33" s="36"/>
    </row>
    <row r="34" spans="14:15" x14ac:dyDescent="0.25">
      <c r="N34" s="36"/>
      <c r="O34" s="36"/>
    </row>
    <row r="35" spans="14:15" x14ac:dyDescent="0.25">
      <c r="N35" s="36"/>
      <c r="O35" s="36"/>
    </row>
    <row r="36" spans="14:15" x14ac:dyDescent="0.25">
      <c r="N36" s="36"/>
      <c r="O36" s="36"/>
    </row>
    <row r="37" spans="14:15" x14ac:dyDescent="0.25">
      <c r="N37" s="36"/>
      <c r="O37" s="36"/>
    </row>
    <row r="38" spans="14:15" x14ac:dyDescent="0.25">
      <c r="N38" s="36"/>
      <c r="O38" s="36"/>
    </row>
    <row r="39" spans="14:15" x14ac:dyDescent="0.25">
      <c r="N39" s="36"/>
      <c r="O39" s="36"/>
    </row>
    <row r="40" spans="14:15" x14ac:dyDescent="0.25">
      <c r="N40" s="36"/>
      <c r="O40" s="36"/>
    </row>
    <row r="41" spans="14:15" x14ac:dyDescent="0.25">
      <c r="N41" s="36"/>
      <c r="O41" s="36"/>
    </row>
    <row r="42" spans="14:15" x14ac:dyDescent="0.25">
      <c r="N42" s="36"/>
      <c r="O42" s="36"/>
    </row>
    <row r="43" spans="14:15" x14ac:dyDescent="0.25">
      <c r="N43" s="36"/>
      <c r="O43" s="36"/>
    </row>
    <row r="44" spans="14:15" x14ac:dyDescent="0.25">
      <c r="N44" s="36"/>
      <c r="O44" s="36"/>
    </row>
    <row r="45" spans="14:15" x14ac:dyDescent="0.25">
      <c r="N45" s="36"/>
      <c r="O45" s="36"/>
    </row>
    <row r="46" spans="14:15" x14ac:dyDescent="0.25">
      <c r="N46" s="36"/>
      <c r="O46" s="36"/>
    </row>
    <row r="47" spans="14:15" x14ac:dyDescent="0.25">
      <c r="N47" s="36"/>
      <c r="O47" s="36"/>
    </row>
    <row r="48" spans="14:15" x14ac:dyDescent="0.25">
      <c r="N48" s="36"/>
      <c r="O48" s="36"/>
    </row>
    <row r="49" spans="14:15" x14ac:dyDescent="0.25">
      <c r="N49" s="36"/>
      <c r="O49" s="36"/>
    </row>
    <row r="50" spans="14:15" x14ac:dyDescent="0.25">
      <c r="N50" s="36"/>
      <c r="O50" s="36"/>
    </row>
    <row r="51" spans="14:15" x14ac:dyDescent="0.25">
      <c r="N51" s="36"/>
      <c r="O51" s="36"/>
    </row>
    <row r="52" spans="14:15" x14ac:dyDescent="0.25">
      <c r="N52" s="36"/>
      <c r="O52" s="36"/>
    </row>
    <row r="53" spans="14:15" x14ac:dyDescent="0.25">
      <c r="N53" s="36"/>
      <c r="O53" s="36"/>
    </row>
    <row r="54" spans="14:15" x14ac:dyDescent="0.25">
      <c r="N54" s="36"/>
      <c r="O54" s="36"/>
    </row>
    <row r="55" spans="14:15" x14ac:dyDescent="0.25">
      <c r="N55" s="36"/>
      <c r="O55" s="36"/>
    </row>
    <row r="56" spans="14:15" x14ac:dyDescent="0.25">
      <c r="N56" s="36"/>
      <c r="O56" s="36"/>
    </row>
    <row r="57" spans="14:15" x14ac:dyDescent="0.25">
      <c r="N57" s="36"/>
      <c r="O57" s="36"/>
    </row>
    <row r="58" spans="14:15" x14ac:dyDescent="0.25">
      <c r="N58" s="36"/>
      <c r="O58" s="36"/>
    </row>
    <row r="59" spans="14:15" x14ac:dyDescent="0.25">
      <c r="N59" s="36"/>
      <c r="O59" s="36"/>
    </row>
    <row r="60" spans="14:15" x14ac:dyDescent="0.25">
      <c r="N60" s="36"/>
      <c r="O60" s="36"/>
    </row>
    <row r="61" spans="14:15" x14ac:dyDescent="0.25">
      <c r="N61" s="36"/>
      <c r="O61" s="36"/>
    </row>
    <row r="62" spans="14:15" x14ac:dyDescent="0.25">
      <c r="N62" s="36"/>
      <c r="O62" s="36"/>
    </row>
    <row r="63" spans="14:15" x14ac:dyDescent="0.25">
      <c r="N63" s="36"/>
      <c r="O63" s="36"/>
    </row>
    <row r="64" spans="14:15" x14ac:dyDescent="0.25">
      <c r="N64" s="36"/>
      <c r="O64" s="36"/>
    </row>
    <row r="65" spans="14:15" x14ac:dyDescent="0.25">
      <c r="N65" s="36"/>
      <c r="O65" s="36"/>
    </row>
    <row r="66" spans="14:15" x14ac:dyDescent="0.25">
      <c r="N66" s="36"/>
      <c r="O66" s="36"/>
    </row>
    <row r="67" spans="14:15" x14ac:dyDescent="0.25">
      <c r="N67" s="36"/>
      <c r="O67" s="36"/>
    </row>
    <row r="68" spans="14:15" x14ac:dyDescent="0.25">
      <c r="N68" s="36"/>
      <c r="O68" s="36"/>
    </row>
    <row r="69" spans="14:15" x14ac:dyDescent="0.25">
      <c r="N69" s="36"/>
      <c r="O69" s="36"/>
    </row>
    <row r="70" spans="14:15" x14ac:dyDescent="0.25">
      <c r="N70" s="36"/>
      <c r="O70" s="36"/>
    </row>
    <row r="71" spans="14:15" x14ac:dyDescent="0.25">
      <c r="N71" s="36"/>
      <c r="O71" s="36"/>
    </row>
    <row r="72" spans="14:15" x14ac:dyDescent="0.25">
      <c r="N72" s="36"/>
      <c r="O72" s="36"/>
    </row>
    <row r="73" spans="14:15" x14ac:dyDescent="0.25">
      <c r="N73" s="36"/>
      <c r="O73" s="36"/>
    </row>
    <row r="74" spans="14:15" x14ac:dyDescent="0.25">
      <c r="N74" s="36"/>
      <c r="O74" s="36"/>
    </row>
    <row r="75" spans="14:15" x14ac:dyDescent="0.25">
      <c r="N75" s="36"/>
      <c r="O75" s="36"/>
    </row>
    <row r="76" spans="14:15" x14ac:dyDescent="0.25">
      <c r="N76" s="36"/>
      <c r="O76" s="36"/>
    </row>
    <row r="77" spans="14:15" x14ac:dyDescent="0.25">
      <c r="N77" s="36"/>
      <c r="O77" s="36"/>
    </row>
    <row r="78" spans="14:15" x14ac:dyDescent="0.25">
      <c r="N78" s="36"/>
      <c r="O78" s="36"/>
    </row>
    <row r="79" spans="14:15" x14ac:dyDescent="0.25">
      <c r="N79" s="36"/>
      <c r="O79" s="36"/>
    </row>
    <row r="80" spans="14:15" x14ac:dyDescent="0.25">
      <c r="N80" s="36"/>
      <c r="O80" s="36"/>
    </row>
    <row r="81" spans="14:15" x14ac:dyDescent="0.25">
      <c r="N81" s="36"/>
      <c r="O81" s="36"/>
    </row>
    <row r="82" spans="14:15" x14ac:dyDescent="0.25">
      <c r="N82" s="36"/>
      <c r="O82" s="36"/>
    </row>
    <row r="83" spans="14:15" x14ac:dyDescent="0.25">
      <c r="N83" s="36"/>
      <c r="O83" s="36"/>
    </row>
    <row r="84" spans="14:15" x14ac:dyDescent="0.25">
      <c r="N84" s="36"/>
      <c r="O84" s="36"/>
    </row>
    <row r="85" spans="14:15" x14ac:dyDescent="0.25">
      <c r="N85" s="36"/>
      <c r="O85" s="36"/>
    </row>
    <row r="86" spans="14:15" x14ac:dyDescent="0.25">
      <c r="N86" s="36"/>
      <c r="O86" s="36"/>
    </row>
    <row r="87" spans="14:15" x14ac:dyDescent="0.25">
      <c r="N87" s="36"/>
      <c r="O87" s="36"/>
    </row>
    <row r="88" spans="14:15" x14ac:dyDescent="0.25">
      <c r="N88" s="36"/>
      <c r="O88" s="36"/>
    </row>
    <row r="89" spans="14:15" x14ac:dyDescent="0.25">
      <c r="N89" s="36"/>
      <c r="O89" s="36"/>
    </row>
    <row r="90" spans="14:15" x14ac:dyDescent="0.25">
      <c r="N90" s="36"/>
      <c r="O90" s="36"/>
    </row>
    <row r="91" spans="14:15" x14ac:dyDescent="0.25">
      <c r="N91" s="36"/>
      <c r="O91" s="36"/>
    </row>
    <row r="92" spans="14:15" x14ac:dyDescent="0.25">
      <c r="N92" s="36"/>
      <c r="O92" s="36"/>
    </row>
    <row r="93" spans="14:15" x14ac:dyDescent="0.25">
      <c r="N93" s="36"/>
      <c r="O93" s="36"/>
    </row>
    <row r="94" spans="14:15" x14ac:dyDescent="0.25">
      <c r="N94" s="36"/>
      <c r="O94" s="36"/>
    </row>
    <row r="95" spans="14:15" x14ac:dyDescent="0.25">
      <c r="N95" s="36"/>
      <c r="O95" s="36"/>
    </row>
    <row r="96" spans="14:15" x14ac:dyDescent="0.25">
      <c r="N96" s="36"/>
      <c r="O96" s="36"/>
    </row>
    <row r="97" spans="14:15" x14ac:dyDescent="0.25">
      <c r="N97" s="36"/>
      <c r="O97" s="36"/>
    </row>
    <row r="98" spans="14:15" x14ac:dyDescent="0.25">
      <c r="N98" s="36"/>
      <c r="O98" s="36"/>
    </row>
    <row r="99" spans="14:15" x14ac:dyDescent="0.25">
      <c r="N99" s="36"/>
      <c r="O99" s="36"/>
    </row>
    <row r="100" spans="14:15" x14ac:dyDescent="0.25">
      <c r="N100" s="36"/>
      <c r="O100" s="36"/>
    </row>
    <row r="101" spans="14:15" x14ac:dyDescent="0.25">
      <c r="N101" s="36"/>
      <c r="O101" s="36"/>
    </row>
    <row r="102" spans="14:15" x14ac:dyDescent="0.25">
      <c r="N102" s="36"/>
      <c r="O102" s="36"/>
    </row>
    <row r="103" spans="14:15" x14ac:dyDescent="0.25">
      <c r="N103" s="36"/>
      <c r="O103" s="36"/>
    </row>
    <row r="104" spans="14:15" x14ac:dyDescent="0.25">
      <c r="N104" s="36"/>
      <c r="O104" s="36"/>
    </row>
    <row r="105" spans="14:15" x14ac:dyDescent="0.25">
      <c r="N105" s="36"/>
      <c r="O105" s="36"/>
    </row>
    <row r="106" spans="14:15" x14ac:dyDescent="0.25">
      <c r="N106" s="36"/>
      <c r="O106" s="36"/>
    </row>
    <row r="107" spans="14:15" x14ac:dyDescent="0.25">
      <c r="N107" s="36"/>
      <c r="O107" s="36"/>
    </row>
    <row r="108" spans="14:15" x14ac:dyDescent="0.25">
      <c r="N108" s="36"/>
      <c r="O108" s="36"/>
    </row>
    <row r="109" spans="14:15" x14ac:dyDescent="0.25">
      <c r="N109" s="36"/>
      <c r="O109" s="36"/>
    </row>
    <row r="110" spans="14:15" x14ac:dyDescent="0.25">
      <c r="N110" s="36"/>
      <c r="O110" s="36"/>
    </row>
    <row r="111" spans="14:15" x14ac:dyDescent="0.25">
      <c r="N111" s="36"/>
      <c r="O111" s="36"/>
    </row>
    <row r="112" spans="14:15" x14ac:dyDescent="0.25">
      <c r="N112" s="36"/>
      <c r="O112" s="36"/>
    </row>
    <row r="113" spans="14:15" x14ac:dyDescent="0.25">
      <c r="N113" s="36"/>
      <c r="O113" s="36"/>
    </row>
    <row r="114" spans="14:15" x14ac:dyDescent="0.25">
      <c r="N114" s="36"/>
      <c r="O114" s="36"/>
    </row>
    <row r="115" spans="14:15" x14ac:dyDescent="0.25">
      <c r="N115" s="36"/>
      <c r="O115" s="36"/>
    </row>
    <row r="116" spans="14:15" x14ac:dyDescent="0.25">
      <c r="N116" s="36"/>
      <c r="O116" s="36"/>
    </row>
    <row r="117" spans="14:15" x14ac:dyDescent="0.25">
      <c r="N117" s="36"/>
      <c r="O117" s="36"/>
    </row>
  </sheetData>
  <mergeCells count="10">
    <mergeCell ref="A2:M2"/>
    <mergeCell ref="A4:M4"/>
    <mergeCell ref="K1:M1"/>
    <mergeCell ref="A3:M3"/>
    <mergeCell ref="O7:O8"/>
    <mergeCell ref="B7:B8"/>
    <mergeCell ref="A7:A8"/>
    <mergeCell ref="C7:C8"/>
    <mergeCell ref="N7:N8"/>
    <mergeCell ref="D7:M7"/>
  </mergeCells>
  <phoneticPr fontId="1" type="noConversion"/>
  <pageMargins left="0" right="0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A7" zoomScale="80" zoomScaleNormal="80" workbookViewId="0">
      <selection activeCell="C59" sqref="C59"/>
    </sheetView>
  </sheetViews>
  <sheetFormatPr defaultColWidth="8.85546875" defaultRowHeight="15" x14ac:dyDescent="0.25"/>
  <cols>
    <col min="1" max="1" width="39.42578125" style="8" customWidth="1"/>
    <col min="2" max="2" width="7.28515625" style="8" customWidth="1"/>
    <col min="3" max="3" width="7.7109375" style="136" customWidth="1"/>
    <col min="4" max="4" width="27.28515625" style="8" customWidth="1"/>
    <col min="5" max="5" width="11" style="8" customWidth="1"/>
    <col min="6" max="7" width="8.85546875" style="8"/>
    <col min="8" max="8" width="10.85546875" style="8" customWidth="1"/>
    <col min="9" max="9" width="10.5703125" style="10" customWidth="1"/>
    <col min="10" max="10" width="9" style="8" customWidth="1"/>
    <col min="11" max="11" width="12.140625" style="8" customWidth="1"/>
    <col min="12" max="12" width="16.5703125" style="135" customWidth="1"/>
    <col min="13" max="16384" width="8.85546875" style="8"/>
  </cols>
  <sheetData>
    <row r="1" spans="1:12" x14ac:dyDescent="0.25">
      <c r="I1" s="328" t="s">
        <v>62</v>
      </c>
      <c r="J1" s="328"/>
      <c r="K1" s="328"/>
      <c r="L1" s="328"/>
    </row>
    <row r="2" spans="1:12" x14ac:dyDescent="0.25">
      <c r="C2" s="134" t="s">
        <v>83</v>
      </c>
      <c r="D2" s="13"/>
      <c r="E2" s="13"/>
      <c r="L2" s="175"/>
    </row>
    <row r="3" spans="1:12" x14ac:dyDescent="0.25">
      <c r="C3" s="134" t="s">
        <v>84</v>
      </c>
      <c r="D3" s="13"/>
      <c r="E3" s="13"/>
      <c r="L3" s="175"/>
    </row>
    <row r="4" spans="1:12" ht="12.75" customHeight="1" thickBot="1" x14ac:dyDescent="0.3">
      <c r="C4" s="155"/>
      <c r="D4" s="53"/>
      <c r="E4" s="53"/>
      <c r="F4" s="53"/>
      <c r="G4" s="53"/>
      <c r="H4" s="53"/>
      <c r="I4" s="53"/>
      <c r="J4" s="53"/>
      <c r="K4" s="53"/>
      <c r="L4" s="176"/>
    </row>
    <row r="5" spans="1:12" ht="81.75" customHeight="1" thickBot="1" x14ac:dyDescent="0.3">
      <c r="A5" s="157" t="s">
        <v>19</v>
      </c>
      <c r="B5" s="138" t="s">
        <v>20</v>
      </c>
      <c r="C5" s="138" t="s">
        <v>21</v>
      </c>
      <c r="D5" s="138" t="s">
        <v>22</v>
      </c>
      <c r="E5" s="138" t="s">
        <v>6</v>
      </c>
      <c r="F5" s="138" t="s">
        <v>23</v>
      </c>
      <c r="G5" s="138" t="s">
        <v>24</v>
      </c>
      <c r="H5" s="138" t="s">
        <v>25</v>
      </c>
      <c r="I5" s="158" t="s">
        <v>42</v>
      </c>
      <c r="J5" s="138" t="s">
        <v>45</v>
      </c>
      <c r="K5" s="138" t="s">
        <v>46</v>
      </c>
      <c r="L5" s="177" t="s">
        <v>7</v>
      </c>
    </row>
    <row r="6" spans="1:12" x14ac:dyDescent="0.25">
      <c r="A6" s="46"/>
      <c r="B6" s="186"/>
      <c r="C6" s="137">
        <v>2</v>
      </c>
      <c r="D6" s="159" t="s">
        <v>26</v>
      </c>
      <c r="E6" s="160">
        <v>6028</v>
      </c>
      <c r="F6" s="160">
        <v>0.96</v>
      </c>
      <c r="G6" s="160">
        <v>0.47</v>
      </c>
      <c r="H6" s="160">
        <f>ROUND(E6*(F6+G6),2)</f>
        <v>8620.0400000000009</v>
      </c>
      <c r="I6" s="166">
        <f>ROUND(H6,0)</f>
        <v>8620</v>
      </c>
      <c r="J6" s="160">
        <v>1</v>
      </c>
      <c r="K6" s="160">
        <f>ROUND(I6*J6,2)</f>
        <v>8620</v>
      </c>
      <c r="L6" s="178">
        <f>ROUND(B6*K6,2)</f>
        <v>0</v>
      </c>
    </row>
    <row r="7" spans="1:12" ht="15.75" thickBot="1" x14ac:dyDescent="0.3">
      <c r="A7" s="47"/>
      <c r="B7" s="39"/>
      <c r="C7" s="48">
        <v>2</v>
      </c>
      <c r="D7" s="37" t="s">
        <v>26</v>
      </c>
      <c r="E7" s="38">
        <v>6028</v>
      </c>
      <c r="F7" s="38">
        <v>0.96</v>
      </c>
      <c r="G7" s="38">
        <v>0.47</v>
      </c>
      <c r="H7" s="38">
        <f t="shared" ref="H7:H48" si="0">ROUND(E7*(F7+G7),2)</f>
        <v>8620.0400000000009</v>
      </c>
      <c r="I7" s="167">
        <f t="shared" ref="I7:I48" si="1">ROUND(H7,0)</f>
        <v>8620</v>
      </c>
      <c r="J7" s="38">
        <v>1</v>
      </c>
      <c r="K7" s="38">
        <f t="shared" ref="K7" si="2">ROUND(I7*J7,2)</f>
        <v>8620</v>
      </c>
      <c r="L7" s="179">
        <f t="shared" ref="L7:L48" si="3">ROUND(B7*K7,2)</f>
        <v>0</v>
      </c>
    </row>
    <row r="8" spans="1:12" ht="15.6" customHeight="1" thickBot="1" x14ac:dyDescent="0.3">
      <c r="A8" s="82" t="s">
        <v>27</v>
      </c>
      <c r="B8" s="83">
        <f>SUM(B6:B7)</f>
        <v>0</v>
      </c>
      <c r="C8" s="103"/>
      <c r="D8" s="84"/>
      <c r="E8" s="85"/>
      <c r="F8" s="85"/>
      <c r="G8" s="85"/>
      <c r="H8" s="85"/>
      <c r="I8" s="168"/>
      <c r="J8" s="85"/>
      <c r="K8" s="85"/>
      <c r="L8" s="180">
        <f>SUM(L6:L7)</f>
        <v>0</v>
      </c>
    </row>
    <row r="9" spans="1:12" x14ac:dyDescent="0.25">
      <c r="A9" s="46"/>
      <c r="B9" s="186"/>
      <c r="C9" s="137">
        <v>2</v>
      </c>
      <c r="D9" s="159" t="s">
        <v>72</v>
      </c>
      <c r="E9" s="160">
        <v>6028</v>
      </c>
      <c r="F9" s="162">
        <v>0.96</v>
      </c>
      <c r="G9" s="162">
        <v>0.47</v>
      </c>
      <c r="H9" s="162">
        <f t="shared" si="0"/>
        <v>8620.0400000000009</v>
      </c>
      <c r="I9" s="169">
        <f t="shared" si="1"/>
        <v>8620</v>
      </c>
      <c r="J9" s="162">
        <v>1</v>
      </c>
      <c r="K9" s="162">
        <f>ROUND(I9*J9,2)</f>
        <v>8620</v>
      </c>
      <c r="L9" s="181">
        <f t="shared" si="3"/>
        <v>0</v>
      </c>
    </row>
    <row r="10" spans="1:12" x14ac:dyDescent="0.25">
      <c r="A10" s="47"/>
      <c r="B10" s="39"/>
      <c r="C10" s="48">
        <v>2</v>
      </c>
      <c r="D10" s="37" t="s">
        <v>72</v>
      </c>
      <c r="E10" s="38">
        <v>6028</v>
      </c>
      <c r="F10" s="81">
        <v>0.96</v>
      </c>
      <c r="G10" s="81">
        <v>0.47</v>
      </c>
      <c r="H10" s="81">
        <f t="shared" si="0"/>
        <v>8620.0400000000009</v>
      </c>
      <c r="I10" s="170">
        <f t="shared" si="1"/>
        <v>8620</v>
      </c>
      <c r="J10" s="81">
        <v>1</v>
      </c>
      <c r="K10" s="81">
        <f>ROUND(I10*J10,2)</f>
        <v>8620</v>
      </c>
      <c r="L10" s="182">
        <f t="shared" si="3"/>
        <v>0</v>
      </c>
    </row>
    <row r="11" spans="1:12" x14ac:dyDescent="0.25">
      <c r="A11" s="47"/>
      <c r="B11" s="39"/>
      <c r="C11" s="48">
        <v>2</v>
      </c>
      <c r="D11" s="37" t="s">
        <v>72</v>
      </c>
      <c r="E11" s="38">
        <v>6028</v>
      </c>
      <c r="F11" s="80">
        <v>0.96</v>
      </c>
      <c r="G11" s="80">
        <v>0.47</v>
      </c>
      <c r="H11" s="80">
        <f t="shared" si="0"/>
        <v>8620.0400000000009</v>
      </c>
      <c r="I11" s="171">
        <f t="shared" si="1"/>
        <v>8620</v>
      </c>
      <c r="J11" s="80">
        <v>1</v>
      </c>
      <c r="K11" s="80">
        <f>ROUND(I11*J11,2)</f>
        <v>8620</v>
      </c>
      <c r="L11" s="183">
        <f t="shared" si="3"/>
        <v>0</v>
      </c>
    </row>
    <row r="12" spans="1:12" x14ac:dyDescent="0.25">
      <c r="A12" s="40"/>
      <c r="B12" s="39"/>
      <c r="C12" s="31">
        <v>2</v>
      </c>
      <c r="D12" s="37" t="s">
        <v>72</v>
      </c>
      <c r="E12" s="38">
        <v>6028</v>
      </c>
      <c r="F12" s="41">
        <v>0.96</v>
      </c>
      <c r="G12" s="41">
        <v>0.47</v>
      </c>
      <c r="H12" s="81">
        <f t="shared" si="0"/>
        <v>8620.0400000000009</v>
      </c>
      <c r="I12" s="170">
        <f t="shared" si="1"/>
        <v>8620</v>
      </c>
      <c r="J12" s="41">
        <v>1</v>
      </c>
      <c r="K12" s="81">
        <f>ROUND(I12*J12,2)</f>
        <v>8620</v>
      </c>
      <c r="L12" s="182">
        <f t="shared" si="3"/>
        <v>0</v>
      </c>
    </row>
    <row r="13" spans="1:12" ht="15.75" thickBot="1" x14ac:dyDescent="0.3">
      <c r="A13" s="47"/>
      <c r="B13" s="39"/>
      <c r="C13" s="48">
        <v>2</v>
      </c>
      <c r="D13" s="37" t="s">
        <v>72</v>
      </c>
      <c r="E13" s="38">
        <v>6028</v>
      </c>
      <c r="F13" s="80">
        <v>0.96</v>
      </c>
      <c r="G13" s="80">
        <v>0.47</v>
      </c>
      <c r="H13" s="80">
        <f t="shared" si="0"/>
        <v>8620.0400000000009</v>
      </c>
      <c r="I13" s="171">
        <f t="shared" si="1"/>
        <v>8620</v>
      </c>
      <c r="J13" s="80">
        <v>1</v>
      </c>
      <c r="K13" s="80">
        <f>ROUND(I13*J13,2)</f>
        <v>8620</v>
      </c>
      <c r="L13" s="183">
        <f t="shared" si="3"/>
        <v>0</v>
      </c>
    </row>
    <row r="14" spans="1:12" ht="15.75" thickBot="1" x14ac:dyDescent="0.3">
      <c r="A14" s="152" t="s">
        <v>71</v>
      </c>
      <c r="B14" s="153">
        <f>SUM(B9:B13)</f>
        <v>0</v>
      </c>
      <c r="C14" s="163"/>
      <c r="D14" s="154"/>
      <c r="E14" s="85"/>
      <c r="F14" s="85"/>
      <c r="G14" s="85"/>
      <c r="H14" s="85"/>
      <c r="I14" s="168"/>
      <c r="J14" s="85"/>
      <c r="K14" s="85"/>
      <c r="L14" s="180">
        <f>SUM(L9:L13)</f>
        <v>0</v>
      </c>
    </row>
    <row r="15" spans="1:12" x14ac:dyDescent="0.25">
      <c r="A15" s="188"/>
      <c r="B15" s="186"/>
      <c r="C15" s="164">
        <v>1</v>
      </c>
      <c r="D15" s="165" t="s">
        <v>28</v>
      </c>
      <c r="E15" s="160">
        <v>6028</v>
      </c>
      <c r="F15" s="172">
        <v>0.8</v>
      </c>
      <c r="G15" s="172">
        <v>0.31</v>
      </c>
      <c r="H15" s="160">
        <f t="shared" ref="H15:H16" si="4">ROUND(E15*(F15+G15),2)</f>
        <v>6691.08</v>
      </c>
      <c r="I15" s="166">
        <f t="shared" ref="I15:I16" si="5">ROUND(H15,0)</f>
        <v>6691</v>
      </c>
      <c r="J15" s="172">
        <v>1</v>
      </c>
      <c r="K15" s="160">
        <f>ROUND(I15*J15,2)</f>
        <v>6691</v>
      </c>
      <c r="L15" s="178">
        <f t="shared" ref="L15:L16" si="6">ROUND(B15*K15,2)</f>
        <v>0</v>
      </c>
    </row>
    <row r="16" spans="1:12" x14ac:dyDescent="0.25">
      <c r="A16" s="40"/>
      <c r="B16" s="39"/>
      <c r="C16" s="24">
        <v>1</v>
      </c>
      <c r="D16" s="23" t="s">
        <v>28</v>
      </c>
      <c r="E16" s="38">
        <v>6028</v>
      </c>
      <c r="F16" s="41">
        <v>0.8</v>
      </c>
      <c r="G16" s="41">
        <v>0.31</v>
      </c>
      <c r="H16" s="81">
        <f t="shared" si="4"/>
        <v>6691.08</v>
      </c>
      <c r="I16" s="170">
        <f t="shared" si="5"/>
        <v>6691</v>
      </c>
      <c r="J16" s="41">
        <v>1</v>
      </c>
      <c r="K16" s="81">
        <f>ROUND(I16*J16,2)</f>
        <v>6691</v>
      </c>
      <c r="L16" s="182">
        <f t="shared" si="6"/>
        <v>0</v>
      </c>
    </row>
    <row r="17" spans="1:12" x14ac:dyDescent="0.25">
      <c r="A17" s="91"/>
      <c r="B17" s="92"/>
      <c r="C17" s="24">
        <v>1</v>
      </c>
      <c r="D17" s="23" t="s">
        <v>28</v>
      </c>
      <c r="E17" s="38">
        <v>6028</v>
      </c>
      <c r="F17" s="41">
        <v>0.8</v>
      </c>
      <c r="G17" s="41">
        <v>0.31</v>
      </c>
      <c r="H17" s="81">
        <f t="shared" si="0"/>
        <v>6691.08</v>
      </c>
      <c r="I17" s="170">
        <f t="shared" si="1"/>
        <v>6691</v>
      </c>
      <c r="J17" s="41">
        <v>1</v>
      </c>
      <c r="K17" s="81">
        <f>ROUND(I17*J17,2)</f>
        <v>6691</v>
      </c>
      <c r="L17" s="182">
        <f t="shared" si="3"/>
        <v>0</v>
      </c>
    </row>
    <row r="18" spans="1:12" x14ac:dyDescent="0.25">
      <c r="A18" s="40"/>
      <c r="B18" s="39"/>
      <c r="C18" s="31">
        <v>1</v>
      </c>
      <c r="D18" s="30" t="s">
        <v>28</v>
      </c>
      <c r="E18" s="38">
        <v>6028</v>
      </c>
      <c r="F18" s="49">
        <v>0.8</v>
      </c>
      <c r="G18" s="49">
        <v>0.31</v>
      </c>
      <c r="H18" s="38">
        <f t="shared" si="0"/>
        <v>6691.08</v>
      </c>
      <c r="I18" s="167">
        <f t="shared" si="1"/>
        <v>6691</v>
      </c>
      <c r="J18" s="49">
        <v>1</v>
      </c>
      <c r="K18" s="38">
        <f>ROUND(I18*J18,2)</f>
        <v>6691</v>
      </c>
      <c r="L18" s="179">
        <f t="shared" si="3"/>
        <v>0</v>
      </c>
    </row>
    <row r="19" spans="1:12" ht="13.5" customHeight="1" thickBot="1" x14ac:dyDescent="0.3">
      <c r="A19" s="89"/>
      <c r="B19" s="90"/>
      <c r="C19" s="101">
        <v>1</v>
      </c>
      <c r="D19" s="79" t="s">
        <v>28</v>
      </c>
      <c r="E19" s="38">
        <v>6028</v>
      </c>
      <c r="F19" s="80">
        <v>0.8</v>
      </c>
      <c r="G19" s="80">
        <v>0.31</v>
      </c>
      <c r="H19" s="80">
        <f t="shared" si="0"/>
        <v>6691.08</v>
      </c>
      <c r="I19" s="171">
        <f t="shared" si="1"/>
        <v>6691</v>
      </c>
      <c r="J19" s="80">
        <v>1</v>
      </c>
      <c r="K19" s="80">
        <f>ROUND(I19*J19,2)</f>
        <v>6691</v>
      </c>
      <c r="L19" s="183">
        <f t="shared" si="3"/>
        <v>0</v>
      </c>
    </row>
    <row r="20" spans="1:12" ht="15.75" thickBot="1" x14ac:dyDescent="0.3">
      <c r="A20" s="82" t="s">
        <v>29</v>
      </c>
      <c r="B20" s="83">
        <f>SUM(B15:B19)</f>
        <v>0</v>
      </c>
      <c r="C20" s="103"/>
      <c r="D20" s="84"/>
      <c r="E20" s="85"/>
      <c r="F20" s="85"/>
      <c r="G20" s="85"/>
      <c r="H20" s="85"/>
      <c r="I20" s="168"/>
      <c r="J20" s="85"/>
      <c r="K20" s="85"/>
      <c r="L20" s="184">
        <f>SUM(L15:L19)</f>
        <v>0</v>
      </c>
    </row>
    <row r="21" spans="1:12" x14ac:dyDescent="0.25">
      <c r="A21" s="46"/>
      <c r="B21" s="186"/>
      <c r="C21" s="164">
        <v>2</v>
      </c>
      <c r="D21" s="165" t="s">
        <v>76</v>
      </c>
      <c r="E21" s="160">
        <v>6028</v>
      </c>
      <c r="F21" s="172">
        <v>0.96</v>
      </c>
      <c r="G21" s="172">
        <v>0.47</v>
      </c>
      <c r="H21" s="160">
        <f t="shared" si="0"/>
        <v>8620.0400000000009</v>
      </c>
      <c r="I21" s="166">
        <f t="shared" si="1"/>
        <v>8620</v>
      </c>
      <c r="J21" s="172">
        <v>1</v>
      </c>
      <c r="K21" s="160">
        <f>ROUND(I21*J21,2)</f>
        <v>8620</v>
      </c>
      <c r="L21" s="178">
        <f t="shared" si="3"/>
        <v>0</v>
      </c>
    </row>
    <row r="22" spans="1:12" ht="15.75" thickBot="1" x14ac:dyDescent="0.3">
      <c r="A22" s="89"/>
      <c r="B22" s="90"/>
      <c r="C22" s="33">
        <v>2</v>
      </c>
      <c r="D22" s="23" t="s">
        <v>76</v>
      </c>
      <c r="E22" s="38">
        <v>6028</v>
      </c>
      <c r="F22" s="99">
        <v>0.96</v>
      </c>
      <c r="G22" s="99">
        <v>0.47</v>
      </c>
      <c r="H22" s="80">
        <f t="shared" si="0"/>
        <v>8620.0400000000009</v>
      </c>
      <c r="I22" s="171">
        <f t="shared" si="1"/>
        <v>8620</v>
      </c>
      <c r="J22" s="99">
        <v>1</v>
      </c>
      <c r="K22" s="80">
        <f>ROUND(I22*J22,2)</f>
        <v>8620</v>
      </c>
      <c r="L22" s="183">
        <f t="shared" si="3"/>
        <v>0</v>
      </c>
    </row>
    <row r="23" spans="1:12" ht="15.75" thickBot="1" x14ac:dyDescent="0.3">
      <c r="A23" s="82" t="s">
        <v>75</v>
      </c>
      <c r="B23" s="83">
        <f>SUM(B21:B22)</f>
        <v>0</v>
      </c>
      <c r="C23" s="103"/>
      <c r="D23" s="84"/>
      <c r="E23" s="85"/>
      <c r="F23" s="85"/>
      <c r="G23" s="85"/>
      <c r="H23" s="85"/>
      <c r="I23" s="168"/>
      <c r="J23" s="85"/>
      <c r="K23" s="85"/>
      <c r="L23" s="180">
        <f>SUM(L21:L22)</f>
        <v>0</v>
      </c>
    </row>
    <row r="24" spans="1:12" x14ac:dyDescent="0.25">
      <c r="A24" s="46"/>
      <c r="B24" s="186"/>
      <c r="C24" s="164">
        <v>1</v>
      </c>
      <c r="D24" s="165" t="s">
        <v>78</v>
      </c>
      <c r="E24" s="160">
        <v>6028</v>
      </c>
      <c r="F24" s="172">
        <v>0.96</v>
      </c>
      <c r="G24" s="172">
        <v>0.63</v>
      </c>
      <c r="H24" s="160">
        <f t="shared" ref="H24:H25" si="7">ROUND(E24*(F24+G24),2)</f>
        <v>9584.52</v>
      </c>
      <c r="I24" s="166">
        <f t="shared" ref="I24:I25" si="8">ROUND(H24,0)</f>
        <v>9585</v>
      </c>
      <c r="J24" s="172">
        <v>1</v>
      </c>
      <c r="K24" s="160">
        <f>ROUND(I24*J24,2)</f>
        <v>9585</v>
      </c>
      <c r="L24" s="178">
        <f t="shared" ref="L24:L25" si="9">ROUND(B24*K24,2)</f>
        <v>0</v>
      </c>
    </row>
    <row r="25" spans="1:12" ht="15.75" thickBot="1" x14ac:dyDescent="0.3">
      <c r="A25" s="89"/>
      <c r="B25" s="90"/>
      <c r="C25" s="33">
        <v>1</v>
      </c>
      <c r="D25" s="23" t="s">
        <v>78</v>
      </c>
      <c r="E25" s="38">
        <v>6028</v>
      </c>
      <c r="F25" s="99">
        <v>0.96</v>
      </c>
      <c r="G25" s="99">
        <v>0.63</v>
      </c>
      <c r="H25" s="80">
        <f t="shared" si="7"/>
        <v>9584.52</v>
      </c>
      <c r="I25" s="171">
        <f t="shared" si="8"/>
        <v>9585</v>
      </c>
      <c r="J25" s="99">
        <v>1</v>
      </c>
      <c r="K25" s="80">
        <f>ROUND(I25*J25,2)</f>
        <v>9585</v>
      </c>
      <c r="L25" s="183">
        <f t="shared" si="9"/>
        <v>0</v>
      </c>
    </row>
    <row r="26" spans="1:12" ht="15.75" thickBot="1" x14ac:dyDescent="0.3">
      <c r="A26" s="82" t="s">
        <v>77</v>
      </c>
      <c r="B26" s="83">
        <f>SUM(B24:B25)</f>
        <v>0</v>
      </c>
      <c r="C26" s="103"/>
      <c r="D26" s="84"/>
      <c r="E26" s="85"/>
      <c r="F26" s="85"/>
      <c r="G26" s="85"/>
      <c r="H26" s="85"/>
      <c r="I26" s="168"/>
      <c r="J26" s="85"/>
      <c r="K26" s="85"/>
      <c r="L26" s="180">
        <f>SUM(L24:L25)</f>
        <v>0</v>
      </c>
    </row>
    <row r="27" spans="1:12" x14ac:dyDescent="0.25">
      <c r="A27" s="46"/>
      <c r="B27" s="186"/>
      <c r="C27" s="164">
        <v>2</v>
      </c>
      <c r="D27" s="165" t="s">
        <v>80</v>
      </c>
      <c r="E27" s="160">
        <v>6028</v>
      </c>
      <c r="F27" s="172">
        <v>0.96</v>
      </c>
      <c r="G27" s="172">
        <v>0.47</v>
      </c>
      <c r="H27" s="160">
        <f t="shared" ref="H27:H28" si="10">ROUND(E27*(F27+G27),2)</f>
        <v>8620.0400000000009</v>
      </c>
      <c r="I27" s="166">
        <f t="shared" ref="I27:I28" si="11">ROUND(H27,0)</f>
        <v>8620</v>
      </c>
      <c r="J27" s="172">
        <v>1</v>
      </c>
      <c r="K27" s="160">
        <f>ROUND(I27*J27,2)</f>
        <v>8620</v>
      </c>
      <c r="L27" s="178">
        <f t="shared" ref="L27:L28" si="12">ROUND(B27*K27,2)</f>
        <v>0</v>
      </c>
    </row>
    <row r="28" spans="1:12" ht="15.75" thickBot="1" x14ac:dyDescent="0.3">
      <c r="A28" s="89"/>
      <c r="B28" s="90"/>
      <c r="C28" s="33">
        <v>2</v>
      </c>
      <c r="D28" s="23" t="s">
        <v>80</v>
      </c>
      <c r="E28" s="38">
        <v>6028</v>
      </c>
      <c r="F28" s="99">
        <v>0.96</v>
      </c>
      <c r="G28" s="99">
        <v>0.47</v>
      </c>
      <c r="H28" s="80">
        <f t="shared" si="10"/>
        <v>8620.0400000000009</v>
      </c>
      <c r="I28" s="171">
        <f t="shared" si="11"/>
        <v>8620</v>
      </c>
      <c r="J28" s="99">
        <v>1</v>
      </c>
      <c r="K28" s="80">
        <f>ROUND(I28*J28,2)</f>
        <v>8620</v>
      </c>
      <c r="L28" s="183">
        <f t="shared" si="12"/>
        <v>0</v>
      </c>
    </row>
    <row r="29" spans="1:12" ht="15.75" thickBot="1" x14ac:dyDescent="0.3">
      <c r="A29" s="82" t="s">
        <v>79</v>
      </c>
      <c r="B29" s="83">
        <f>SUM(B27:B28)</f>
        <v>0</v>
      </c>
      <c r="C29" s="103"/>
      <c r="D29" s="84"/>
      <c r="E29" s="85"/>
      <c r="F29" s="85"/>
      <c r="G29" s="85"/>
      <c r="H29" s="85"/>
      <c r="I29" s="168"/>
      <c r="J29" s="85"/>
      <c r="K29" s="85"/>
      <c r="L29" s="180">
        <f>SUM(L27:L28)</f>
        <v>0</v>
      </c>
    </row>
    <row r="30" spans="1:12" s="20" customFormat="1" x14ac:dyDescent="0.25">
      <c r="A30" s="46"/>
      <c r="B30" s="186"/>
      <c r="C30" s="164">
        <v>2</v>
      </c>
      <c r="D30" s="165" t="s">
        <v>82</v>
      </c>
      <c r="E30" s="160">
        <v>6028</v>
      </c>
      <c r="F30" s="172">
        <v>0.96</v>
      </c>
      <c r="G30" s="172">
        <v>0.47</v>
      </c>
      <c r="H30" s="160">
        <f t="shared" ref="H30:H31" si="13">ROUND(E30*(F30+G30),2)</f>
        <v>8620.0400000000009</v>
      </c>
      <c r="I30" s="166">
        <f t="shared" ref="I30:I31" si="14">ROUND(H30,0)</f>
        <v>8620</v>
      </c>
      <c r="J30" s="172">
        <v>1</v>
      </c>
      <c r="K30" s="160">
        <f>ROUND(I30*J30,2)</f>
        <v>8620</v>
      </c>
      <c r="L30" s="178">
        <f t="shared" ref="L30:L31" si="15">ROUND(B30*K30,2)</f>
        <v>0</v>
      </c>
    </row>
    <row r="31" spans="1:12" s="20" customFormat="1" ht="15.75" thickBot="1" x14ac:dyDescent="0.3">
      <c r="A31" s="89"/>
      <c r="B31" s="90"/>
      <c r="C31" s="33">
        <v>2</v>
      </c>
      <c r="D31" s="23" t="s">
        <v>82</v>
      </c>
      <c r="E31" s="38">
        <v>6028</v>
      </c>
      <c r="F31" s="99">
        <v>0.96</v>
      </c>
      <c r="G31" s="99">
        <v>0.47</v>
      </c>
      <c r="H31" s="80">
        <f t="shared" si="13"/>
        <v>8620.0400000000009</v>
      </c>
      <c r="I31" s="171">
        <f t="shared" si="14"/>
        <v>8620</v>
      </c>
      <c r="J31" s="99">
        <v>1</v>
      </c>
      <c r="K31" s="80">
        <f>ROUND(I31*J31,2)</f>
        <v>8620</v>
      </c>
      <c r="L31" s="183">
        <f t="shared" si="15"/>
        <v>0</v>
      </c>
    </row>
    <row r="32" spans="1:12" s="20" customFormat="1" ht="15.75" thickBot="1" x14ac:dyDescent="0.3">
      <c r="A32" s="82" t="s">
        <v>81</v>
      </c>
      <c r="B32" s="83">
        <f>SUM(B30:B31)</f>
        <v>0</v>
      </c>
      <c r="C32" s="103"/>
      <c r="D32" s="84"/>
      <c r="E32" s="85"/>
      <c r="F32" s="85"/>
      <c r="G32" s="85"/>
      <c r="H32" s="85"/>
      <c r="I32" s="168"/>
      <c r="J32" s="85"/>
      <c r="K32" s="85"/>
      <c r="L32" s="180">
        <f>SUM(L30:L31)</f>
        <v>0</v>
      </c>
    </row>
    <row r="33" spans="1:12" x14ac:dyDescent="0.25">
      <c r="A33" s="23"/>
      <c r="B33" s="92"/>
      <c r="C33" s="45">
        <v>2</v>
      </c>
      <c r="D33" s="43" t="s">
        <v>30</v>
      </c>
      <c r="E33" s="81">
        <v>6028</v>
      </c>
      <c r="F33" s="81">
        <v>0.96</v>
      </c>
      <c r="G33" s="81">
        <v>0.47</v>
      </c>
      <c r="H33" s="81">
        <f t="shared" ref="H33:H39" si="16">ROUND(E33*(F33+G33),2)</f>
        <v>8620.0400000000009</v>
      </c>
      <c r="I33" s="170">
        <f t="shared" ref="I33:I39" si="17">ROUND(H33,0)</f>
        <v>8620</v>
      </c>
      <c r="J33" s="81">
        <v>1</v>
      </c>
      <c r="K33" s="81">
        <f t="shared" ref="K33:K39" si="18">ROUND(I33*J33,2)</f>
        <v>8620</v>
      </c>
      <c r="L33" s="182">
        <f t="shared" ref="L33:L39" si="19">ROUND(B33*K33,2)</f>
        <v>0</v>
      </c>
    </row>
    <row r="34" spans="1:12" x14ac:dyDescent="0.25">
      <c r="A34" s="30"/>
      <c r="B34" s="39"/>
      <c r="C34" s="45">
        <v>2</v>
      </c>
      <c r="D34" s="43" t="s">
        <v>30</v>
      </c>
      <c r="E34" s="38">
        <v>6028</v>
      </c>
      <c r="F34" s="81">
        <v>0.96</v>
      </c>
      <c r="G34" s="81">
        <v>0.47</v>
      </c>
      <c r="H34" s="81">
        <f t="shared" ref="H34:H37" si="20">ROUND(E34*(F34+G34),2)</f>
        <v>8620.0400000000009</v>
      </c>
      <c r="I34" s="170">
        <f t="shared" ref="I34:I37" si="21">ROUND(H34,0)</f>
        <v>8620</v>
      </c>
      <c r="J34" s="81">
        <v>1</v>
      </c>
      <c r="K34" s="81">
        <f t="shared" ref="K34:K35" si="22">ROUND(I34*J34,2)</f>
        <v>8620</v>
      </c>
      <c r="L34" s="182">
        <f t="shared" ref="L34:L37" si="23">ROUND(B34*K34,2)</f>
        <v>0</v>
      </c>
    </row>
    <row r="35" spans="1:12" x14ac:dyDescent="0.25">
      <c r="A35" s="30"/>
      <c r="B35" s="39"/>
      <c r="C35" s="45">
        <v>2</v>
      </c>
      <c r="D35" s="43" t="s">
        <v>30</v>
      </c>
      <c r="E35" s="38">
        <v>6028</v>
      </c>
      <c r="F35" s="81">
        <v>0.96</v>
      </c>
      <c r="G35" s="81">
        <v>0.47</v>
      </c>
      <c r="H35" s="81">
        <f t="shared" si="20"/>
        <v>8620.0400000000009</v>
      </c>
      <c r="I35" s="170">
        <f t="shared" si="21"/>
        <v>8620</v>
      </c>
      <c r="J35" s="81">
        <v>1</v>
      </c>
      <c r="K35" s="81">
        <f t="shared" si="22"/>
        <v>8620</v>
      </c>
      <c r="L35" s="182">
        <f t="shared" si="23"/>
        <v>0</v>
      </c>
    </row>
    <row r="36" spans="1:12" x14ac:dyDescent="0.25">
      <c r="A36" s="54"/>
      <c r="B36" s="92"/>
      <c r="C36" s="45">
        <v>2</v>
      </c>
      <c r="D36" s="43" t="s">
        <v>30</v>
      </c>
      <c r="E36" s="38">
        <v>6028</v>
      </c>
      <c r="F36" s="81">
        <v>0.96</v>
      </c>
      <c r="G36" s="81">
        <v>0.47</v>
      </c>
      <c r="H36" s="81">
        <f t="shared" si="20"/>
        <v>8620.0400000000009</v>
      </c>
      <c r="I36" s="170">
        <f t="shared" si="21"/>
        <v>8620</v>
      </c>
      <c r="J36" s="81">
        <v>1</v>
      </c>
      <c r="K36" s="81">
        <f>ROUND(I36*J36,2)</f>
        <v>8620</v>
      </c>
      <c r="L36" s="182">
        <f t="shared" si="23"/>
        <v>0</v>
      </c>
    </row>
    <row r="37" spans="1:12" x14ac:dyDescent="0.25">
      <c r="A37" s="47"/>
      <c r="B37" s="39"/>
      <c r="C37" s="48">
        <v>2</v>
      </c>
      <c r="D37" s="37" t="s">
        <v>30</v>
      </c>
      <c r="E37" s="38">
        <v>6028</v>
      </c>
      <c r="F37" s="38">
        <v>0.96</v>
      </c>
      <c r="G37" s="38">
        <v>0.47</v>
      </c>
      <c r="H37" s="38">
        <f t="shared" si="20"/>
        <v>8620.0400000000009</v>
      </c>
      <c r="I37" s="167">
        <f t="shared" si="21"/>
        <v>8620</v>
      </c>
      <c r="J37" s="38">
        <v>1</v>
      </c>
      <c r="K37" s="38">
        <f>ROUND(I37*J37,2)</f>
        <v>8620</v>
      </c>
      <c r="L37" s="179">
        <f t="shared" si="23"/>
        <v>0</v>
      </c>
    </row>
    <row r="38" spans="1:12" x14ac:dyDescent="0.25">
      <c r="A38" s="30"/>
      <c r="B38" s="39"/>
      <c r="C38" s="45">
        <v>2</v>
      </c>
      <c r="D38" s="43" t="s">
        <v>30</v>
      </c>
      <c r="E38" s="38">
        <v>6028</v>
      </c>
      <c r="F38" s="81">
        <v>0.96</v>
      </c>
      <c r="G38" s="81">
        <v>0.47</v>
      </c>
      <c r="H38" s="81">
        <f t="shared" si="16"/>
        <v>8620.0400000000009</v>
      </c>
      <c r="I38" s="170">
        <f t="shared" si="17"/>
        <v>8620</v>
      </c>
      <c r="J38" s="81">
        <v>1</v>
      </c>
      <c r="K38" s="81">
        <f t="shared" si="18"/>
        <v>8620</v>
      </c>
      <c r="L38" s="182">
        <f t="shared" si="19"/>
        <v>0</v>
      </c>
    </row>
    <row r="39" spans="1:12" x14ac:dyDescent="0.25">
      <c r="A39" s="30"/>
      <c r="B39" s="39"/>
      <c r="C39" s="45">
        <v>2</v>
      </c>
      <c r="D39" s="43" t="s">
        <v>30</v>
      </c>
      <c r="E39" s="38">
        <v>6028</v>
      </c>
      <c r="F39" s="81">
        <v>0.96</v>
      </c>
      <c r="G39" s="81">
        <v>0.47</v>
      </c>
      <c r="H39" s="81">
        <f t="shared" si="16"/>
        <v>8620.0400000000009</v>
      </c>
      <c r="I39" s="170">
        <f t="shared" si="17"/>
        <v>8620</v>
      </c>
      <c r="J39" s="81">
        <v>1</v>
      </c>
      <c r="K39" s="81">
        <f t="shared" si="18"/>
        <v>8620</v>
      </c>
      <c r="L39" s="182">
        <f t="shared" si="19"/>
        <v>0</v>
      </c>
    </row>
    <row r="40" spans="1:12" x14ac:dyDescent="0.25">
      <c r="A40" s="54"/>
      <c r="B40" s="92"/>
      <c r="C40" s="45">
        <v>2</v>
      </c>
      <c r="D40" s="43" t="s">
        <v>30</v>
      </c>
      <c r="E40" s="38">
        <v>6028</v>
      </c>
      <c r="F40" s="81">
        <v>0.96</v>
      </c>
      <c r="G40" s="81">
        <v>0.47</v>
      </c>
      <c r="H40" s="81">
        <f t="shared" si="0"/>
        <v>8620.0400000000009</v>
      </c>
      <c r="I40" s="170">
        <f t="shared" si="1"/>
        <v>8620</v>
      </c>
      <c r="J40" s="81">
        <v>1</v>
      </c>
      <c r="K40" s="81">
        <f>ROUND(I40*J40,2)</f>
        <v>8620</v>
      </c>
      <c r="L40" s="182">
        <f t="shared" si="3"/>
        <v>0</v>
      </c>
    </row>
    <row r="41" spans="1:12" x14ac:dyDescent="0.25">
      <c r="A41" s="47"/>
      <c r="B41" s="39"/>
      <c r="C41" s="48">
        <v>2</v>
      </c>
      <c r="D41" s="37" t="s">
        <v>30</v>
      </c>
      <c r="E41" s="38">
        <v>6028</v>
      </c>
      <c r="F41" s="38">
        <v>0.96</v>
      </c>
      <c r="G41" s="38">
        <v>0.47</v>
      </c>
      <c r="H41" s="38">
        <f t="shared" si="0"/>
        <v>8620.0400000000009</v>
      </c>
      <c r="I41" s="167">
        <f t="shared" si="1"/>
        <v>8620</v>
      </c>
      <c r="J41" s="38">
        <v>1</v>
      </c>
      <c r="K41" s="38">
        <f>ROUND(I41*J41,2)</f>
        <v>8620</v>
      </c>
      <c r="L41" s="179">
        <f t="shared" si="3"/>
        <v>0</v>
      </c>
    </row>
    <row r="42" spans="1:12" ht="15.75" thickBot="1" x14ac:dyDescent="0.3">
      <c r="A42" s="89"/>
      <c r="B42" s="90"/>
      <c r="C42" s="101">
        <v>2</v>
      </c>
      <c r="D42" s="79" t="s">
        <v>30</v>
      </c>
      <c r="E42" s="38">
        <v>6028</v>
      </c>
      <c r="F42" s="80">
        <v>0.96</v>
      </c>
      <c r="G42" s="80">
        <v>0.47</v>
      </c>
      <c r="H42" s="80">
        <f t="shared" si="0"/>
        <v>8620.0400000000009</v>
      </c>
      <c r="I42" s="171">
        <f t="shared" si="1"/>
        <v>8620</v>
      </c>
      <c r="J42" s="80">
        <v>1</v>
      </c>
      <c r="K42" s="80">
        <f>ROUND(I42*J42,2)</f>
        <v>8620</v>
      </c>
      <c r="L42" s="183">
        <f t="shared" si="3"/>
        <v>0</v>
      </c>
    </row>
    <row r="43" spans="1:12" ht="15.75" thickBot="1" x14ac:dyDescent="0.3">
      <c r="A43" s="82" t="s">
        <v>31</v>
      </c>
      <c r="B43" s="83">
        <f>SUM(B33:B42)</f>
        <v>0</v>
      </c>
      <c r="C43" s="103"/>
      <c r="D43" s="84"/>
      <c r="E43" s="85"/>
      <c r="F43" s="85"/>
      <c r="G43" s="85"/>
      <c r="H43" s="85"/>
      <c r="I43" s="168"/>
      <c r="J43" s="85"/>
      <c r="K43" s="85"/>
      <c r="L43" s="184">
        <f>SUM(L33:L42)</f>
        <v>0</v>
      </c>
    </row>
    <row r="44" spans="1:12" x14ac:dyDescent="0.25">
      <c r="A44" s="54"/>
      <c r="B44" s="92"/>
      <c r="C44" s="45">
        <v>1</v>
      </c>
      <c r="D44" s="43" t="s">
        <v>43</v>
      </c>
      <c r="E44" s="38">
        <v>6028</v>
      </c>
      <c r="F44" s="81">
        <v>0.8</v>
      </c>
      <c r="G44" s="81">
        <v>0.31</v>
      </c>
      <c r="H44" s="81">
        <f t="shared" si="0"/>
        <v>6691.08</v>
      </c>
      <c r="I44" s="170">
        <f t="shared" si="1"/>
        <v>6691</v>
      </c>
      <c r="J44" s="81">
        <v>1</v>
      </c>
      <c r="K44" s="81">
        <f>ROUND(I44*J44,2)</f>
        <v>6691</v>
      </c>
      <c r="L44" s="182">
        <f t="shared" si="3"/>
        <v>0</v>
      </c>
    </row>
    <row r="45" spans="1:12" x14ac:dyDescent="0.25">
      <c r="A45" s="47"/>
      <c r="B45" s="39"/>
      <c r="C45" s="48">
        <v>1</v>
      </c>
      <c r="D45" s="37" t="s">
        <v>43</v>
      </c>
      <c r="E45" s="38">
        <v>6028</v>
      </c>
      <c r="F45" s="38">
        <v>0.8</v>
      </c>
      <c r="G45" s="38">
        <v>0.31</v>
      </c>
      <c r="H45" s="38">
        <f t="shared" si="0"/>
        <v>6691.08</v>
      </c>
      <c r="I45" s="167">
        <f t="shared" si="1"/>
        <v>6691</v>
      </c>
      <c r="J45" s="38">
        <v>1</v>
      </c>
      <c r="K45" s="38">
        <f>ROUND(I45*J45,2)</f>
        <v>6691</v>
      </c>
      <c r="L45" s="179">
        <f t="shared" si="3"/>
        <v>0</v>
      </c>
    </row>
    <row r="46" spans="1:12" ht="15" customHeight="1" x14ac:dyDescent="0.25">
      <c r="A46" s="47"/>
      <c r="B46" s="39"/>
      <c r="C46" s="48">
        <v>1</v>
      </c>
      <c r="D46" s="37" t="s">
        <v>43</v>
      </c>
      <c r="E46" s="38">
        <v>6028</v>
      </c>
      <c r="F46" s="38">
        <v>0.8</v>
      </c>
      <c r="G46" s="38">
        <v>0.31</v>
      </c>
      <c r="H46" s="38">
        <f t="shared" si="0"/>
        <v>6691.08</v>
      </c>
      <c r="I46" s="167">
        <f t="shared" si="1"/>
        <v>6691</v>
      </c>
      <c r="J46" s="38">
        <v>1</v>
      </c>
      <c r="K46" s="38">
        <f>ROUND(I46*J46,2)</f>
        <v>6691</v>
      </c>
      <c r="L46" s="179">
        <f t="shared" si="3"/>
        <v>0</v>
      </c>
    </row>
    <row r="47" spans="1:12" x14ac:dyDescent="0.25">
      <c r="A47" s="47"/>
      <c r="B47" s="39"/>
      <c r="C47" s="48">
        <v>1</v>
      </c>
      <c r="D47" s="37" t="s">
        <v>43</v>
      </c>
      <c r="E47" s="38">
        <v>6028</v>
      </c>
      <c r="F47" s="38">
        <v>0.8</v>
      </c>
      <c r="G47" s="38">
        <v>0.31</v>
      </c>
      <c r="H47" s="38">
        <f t="shared" si="0"/>
        <v>6691.08</v>
      </c>
      <c r="I47" s="167">
        <f t="shared" si="1"/>
        <v>6691</v>
      </c>
      <c r="J47" s="38">
        <v>1</v>
      </c>
      <c r="K47" s="38">
        <f>ROUND(I47*J47,2)</f>
        <v>6691</v>
      </c>
      <c r="L47" s="179">
        <f t="shared" si="3"/>
        <v>0</v>
      </c>
    </row>
    <row r="48" spans="1:12" ht="15.75" thickBot="1" x14ac:dyDescent="0.3">
      <c r="A48" s="89"/>
      <c r="B48" s="93"/>
      <c r="C48" s="101">
        <v>1</v>
      </c>
      <c r="D48" s="79" t="s">
        <v>43</v>
      </c>
      <c r="E48" s="38">
        <v>6028</v>
      </c>
      <c r="F48" s="80">
        <v>0.8</v>
      </c>
      <c r="G48" s="80">
        <v>0.31</v>
      </c>
      <c r="H48" s="80">
        <f t="shared" si="0"/>
        <v>6691.08</v>
      </c>
      <c r="I48" s="171">
        <f t="shared" si="1"/>
        <v>6691</v>
      </c>
      <c r="J48" s="80">
        <v>1</v>
      </c>
      <c r="K48" s="80">
        <f>ROUND(I48*J48,2)</f>
        <v>6691</v>
      </c>
      <c r="L48" s="183">
        <f t="shared" si="3"/>
        <v>0</v>
      </c>
    </row>
    <row r="49" spans="1:12" ht="30" thickBot="1" x14ac:dyDescent="0.3">
      <c r="A49" s="94" t="s">
        <v>32</v>
      </c>
      <c r="B49" s="83">
        <f>SUM(B44:B48)</f>
        <v>0</v>
      </c>
      <c r="C49" s="103"/>
      <c r="D49" s="84"/>
      <c r="E49" s="85"/>
      <c r="F49" s="85"/>
      <c r="G49" s="85"/>
      <c r="H49" s="85"/>
      <c r="I49" s="168"/>
      <c r="J49" s="85"/>
      <c r="K49" s="85"/>
      <c r="L49" s="180">
        <f>SUM(L44:L48)</f>
        <v>0</v>
      </c>
    </row>
    <row r="50" spans="1:12" ht="15.75" thickBot="1" x14ac:dyDescent="0.3">
      <c r="A50" s="187"/>
      <c r="B50" s="105"/>
      <c r="C50" s="112">
        <v>3</v>
      </c>
      <c r="D50" s="86" t="s">
        <v>74</v>
      </c>
      <c r="E50" s="38">
        <v>6028</v>
      </c>
      <c r="F50" s="87">
        <v>0.96</v>
      </c>
      <c r="G50" s="87">
        <v>0.47</v>
      </c>
      <c r="H50" s="87">
        <f t="shared" ref="H50" si="24">ROUND(E50*(F50+G50),2)</f>
        <v>8620.0400000000009</v>
      </c>
      <c r="I50" s="173">
        <f t="shared" ref="I50" si="25">ROUND(H50,0)</f>
        <v>8620</v>
      </c>
      <c r="J50" s="87">
        <v>1</v>
      </c>
      <c r="K50" s="87">
        <f>ROUND(I50*J50,2)</f>
        <v>8620</v>
      </c>
      <c r="L50" s="185">
        <f t="shared" ref="L50" si="26">ROUND(B50*K50,2)</f>
        <v>0</v>
      </c>
    </row>
    <row r="51" spans="1:12" ht="15.75" thickBot="1" x14ac:dyDescent="0.3">
      <c r="A51" s="82" t="s">
        <v>73</v>
      </c>
      <c r="B51" s="83">
        <f>SUM(B50:B50)</f>
        <v>0</v>
      </c>
      <c r="C51" s="103"/>
      <c r="D51" s="84"/>
      <c r="E51" s="85"/>
      <c r="F51" s="85"/>
      <c r="G51" s="85"/>
      <c r="H51" s="88"/>
      <c r="I51" s="168"/>
      <c r="J51" s="85"/>
      <c r="K51" s="88"/>
      <c r="L51" s="180">
        <f>SUM(L50:L50)</f>
        <v>0</v>
      </c>
    </row>
    <row r="52" spans="1:12" ht="15.75" thickBot="1" x14ac:dyDescent="0.3">
      <c r="A52" s="69" t="s">
        <v>33</v>
      </c>
      <c r="B52" s="129">
        <f>B8+B14+B20+B23+B26+B29+B32+B43+B49+B51</f>
        <v>0</v>
      </c>
      <c r="C52" s="71"/>
      <c r="D52" s="70"/>
      <c r="E52" s="130"/>
      <c r="F52" s="130"/>
      <c r="G52" s="130"/>
      <c r="H52" s="130"/>
      <c r="I52" s="174"/>
      <c r="J52" s="130"/>
      <c r="K52" s="130"/>
      <c r="L52" s="67">
        <f>L8+L14+L20+L23+L26+L29+L32+L43+L49+L51</f>
        <v>0</v>
      </c>
    </row>
    <row r="53" spans="1:12" x14ac:dyDescent="0.25">
      <c r="I53" s="136"/>
    </row>
    <row r="54" spans="1:12" x14ac:dyDescent="0.25">
      <c r="A54" s="8" t="s">
        <v>0</v>
      </c>
    </row>
  </sheetData>
  <mergeCells count="1">
    <mergeCell ref="I1:L1"/>
  </mergeCells>
  <pageMargins left="0.11811023622047245" right="0.11811023622047245" top="0.15748031496062992" bottom="0.15748031496062992" header="0.31496062992125984" footer="0.31496062992125984"/>
  <pageSetup paperSize="9" scale="85" orientation="landscape" r:id="rId1"/>
  <ignoredErrors>
    <ignoredError sqref="L8 L23 L4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topLeftCell="A7" zoomScale="80" zoomScaleNormal="80" workbookViewId="0">
      <selection activeCell="X20" sqref="X20"/>
    </sheetView>
  </sheetViews>
  <sheetFormatPr defaultColWidth="8.85546875" defaultRowHeight="15" x14ac:dyDescent="0.25"/>
  <cols>
    <col min="1" max="1" width="35.140625" style="8" customWidth="1"/>
    <col min="2" max="2" width="15.42578125" style="8" customWidth="1"/>
    <col min="3" max="3" width="9.5703125" style="8" customWidth="1"/>
    <col min="4" max="4" width="30.42578125" style="8" customWidth="1"/>
    <col min="5" max="5" width="10.28515625" style="8" customWidth="1"/>
    <col min="6" max="7" width="8.85546875" style="8"/>
    <col min="8" max="8" width="14.7109375" style="8" customWidth="1"/>
    <col min="9" max="9" width="11.5703125" style="8" customWidth="1"/>
    <col min="10" max="10" width="8.28515625" style="8" customWidth="1"/>
    <col min="11" max="11" width="13.140625" style="8" customWidth="1"/>
    <col min="12" max="12" width="13.85546875" style="8" customWidth="1"/>
    <col min="13" max="13" width="12.7109375" style="8" customWidth="1"/>
    <col min="14" max="14" width="14.7109375" style="8" customWidth="1"/>
    <col min="15" max="16384" width="8.85546875" style="8"/>
  </cols>
  <sheetData>
    <row r="1" spans="1:14" x14ac:dyDescent="0.25">
      <c r="K1" s="328" t="s">
        <v>62</v>
      </c>
      <c r="L1" s="328"/>
      <c r="M1" s="328"/>
      <c r="N1" s="328"/>
    </row>
    <row r="2" spans="1:14" ht="18.75" x14ac:dyDescent="0.3">
      <c r="B2" s="272" t="s">
        <v>83</v>
      </c>
      <c r="C2" s="13"/>
      <c r="D2" s="13"/>
      <c r="E2" s="13"/>
      <c r="L2" s="13"/>
    </row>
    <row r="3" spans="1:14" ht="18.75" x14ac:dyDescent="0.3">
      <c r="B3" s="272" t="s">
        <v>90</v>
      </c>
      <c r="C3" s="272"/>
      <c r="D3" s="272"/>
      <c r="E3" s="272"/>
      <c r="F3" s="273"/>
      <c r="G3" s="273"/>
      <c r="L3" s="13"/>
      <c r="M3" s="6"/>
    </row>
    <row r="4" spans="1:14" ht="12.75" customHeight="1" thickBot="1" x14ac:dyDescent="0.3"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6" t="s">
        <v>55</v>
      </c>
    </row>
    <row r="5" spans="1:14" ht="12.75" customHeight="1" x14ac:dyDescent="0.25">
      <c r="A5" s="46"/>
      <c r="B5" s="95"/>
      <c r="C5" s="96"/>
      <c r="D5" s="96"/>
      <c r="E5" s="96"/>
      <c r="F5" s="96"/>
      <c r="G5" s="96"/>
      <c r="H5" s="96"/>
      <c r="I5" s="96"/>
      <c r="J5" s="96"/>
      <c r="K5" s="96"/>
      <c r="L5" s="191"/>
      <c r="M5" s="62" t="s">
        <v>56</v>
      </c>
      <c r="N5" s="329" t="s">
        <v>57</v>
      </c>
    </row>
    <row r="6" spans="1:14" ht="75" x14ac:dyDescent="0.25">
      <c r="A6" s="97" t="s">
        <v>19</v>
      </c>
      <c r="B6" s="56" t="s">
        <v>20</v>
      </c>
      <c r="C6" s="56" t="s">
        <v>51</v>
      </c>
      <c r="D6" s="56" t="s">
        <v>22</v>
      </c>
      <c r="E6" s="56" t="s">
        <v>6</v>
      </c>
      <c r="F6" s="56" t="s">
        <v>23</v>
      </c>
      <c r="G6" s="56" t="s">
        <v>24</v>
      </c>
      <c r="H6" s="56" t="s">
        <v>25</v>
      </c>
      <c r="I6" s="56" t="s">
        <v>44</v>
      </c>
      <c r="J6" s="56" t="s">
        <v>45</v>
      </c>
      <c r="K6" s="56" t="s">
        <v>46</v>
      </c>
      <c r="L6" s="192" t="s">
        <v>7</v>
      </c>
      <c r="M6" s="18" t="s">
        <v>58</v>
      </c>
      <c r="N6" s="330"/>
    </row>
    <row r="7" spans="1:14" x14ac:dyDescent="0.25">
      <c r="A7" s="91"/>
      <c r="B7" s="92"/>
      <c r="C7" s="24">
        <v>3</v>
      </c>
      <c r="D7" s="23" t="s">
        <v>34</v>
      </c>
      <c r="E7" s="23">
        <v>6028</v>
      </c>
      <c r="F7" s="23">
        <v>1.1200000000000001</v>
      </c>
      <c r="G7" s="23">
        <v>0.55000000000000004</v>
      </c>
      <c r="H7" s="41">
        <f t="shared" ref="H7:H8" si="0">ROUND(E7*(F7+G7),2)</f>
        <v>10066.76</v>
      </c>
      <c r="I7" s="42">
        <f t="shared" ref="I7:I8" si="1">ROUND(H7,0)</f>
        <v>10067</v>
      </c>
      <c r="J7" s="23">
        <v>1</v>
      </c>
      <c r="K7" s="41">
        <f t="shared" ref="K7:K8" si="2">ROUND(I7*J7,2)</f>
        <v>10067</v>
      </c>
      <c r="L7" s="131">
        <f t="shared" ref="L7:L39" si="3">ROUND(B7*K7,2)</f>
        <v>0</v>
      </c>
      <c r="M7" s="102"/>
      <c r="N7" s="193">
        <f t="shared" ref="N7:N8" si="4">L7+M7</f>
        <v>0</v>
      </c>
    </row>
    <row r="8" spans="1:14" ht="15.75" thickBot="1" x14ac:dyDescent="0.3">
      <c r="A8" s="98"/>
      <c r="B8" s="105"/>
      <c r="C8" s="33">
        <v>3</v>
      </c>
      <c r="D8" s="34" t="s">
        <v>34</v>
      </c>
      <c r="E8" s="106">
        <v>6028</v>
      </c>
      <c r="F8" s="34">
        <v>1.1200000000000001</v>
      </c>
      <c r="G8" s="34">
        <v>0.55000000000000004</v>
      </c>
      <c r="H8" s="99">
        <f t="shared" si="0"/>
        <v>10066.76</v>
      </c>
      <c r="I8" s="100">
        <f t="shared" si="1"/>
        <v>10067</v>
      </c>
      <c r="J8" s="34">
        <v>1</v>
      </c>
      <c r="K8" s="99">
        <f t="shared" si="2"/>
        <v>10067</v>
      </c>
      <c r="L8" s="132">
        <f t="shared" si="3"/>
        <v>0</v>
      </c>
      <c r="M8" s="64"/>
      <c r="N8" s="194">
        <f t="shared" si="4"/>
        <v>0</v>
      </c>
    </row>
    <row r="9" spans="1:14" ht="15.75" thickBot="1" x14ac:dyDescent="0.3">
      <c r="A9" s="82" t="s">
        <v>35</v>
      </c>
      <c r="B9" s="83">
        <f>SUM(B7:B8)</f>
        <v>0</v>
      </c>
      <c r="C9" s="103"/>
      <c r="D9" s="84"/>
      <c r="E9" s="84"/>
      <c r="F9" s="84"/>
      <c r="G9" s="84"/>
      <c r="H9" s="88"/>
      <c r="I9" s="104"/>
      <c r="J9" s="84"/>
      <c r="K9" s="88"/>
      <c r="L9" s="88"/>
      <c r="M9" s="85">
        <f t="shared" ref="M9:N9" si="5">SUM(M7:M8)</f>
        <v>0</v>
      </c>
      <c r="N9" s="156">
        <f t="shared" si="5"/>
        <v>0</v>
      </c>
    </row>
    <row r="10" spans="1:14" ht="15.75" thickBot="1" x14ac:dyDescent="0.3">
      <c r="A10" s="110"/>
      <c r="B10" s="111"/>
      <c r="C10" s="112">
        <v>1</v>
      </c>
      <c r="D10" s="86" t="s">
        <v>61</v>
      </c>
      <c r="E10" s="106">
        <v>6028</v>
      </c>
      <c r="F10" s="86">
        <v>0.8</v>
      </c>
      <c r="G10" s="86">
        <v>0.63</v>
      </c>
      <c r="H10" s="107">
        <f>ROUND(E10*(F10+G10),2)</f>
        <v>8620.0400000000009</v>
      </c>
      <c r="I10" s="108">
        <f>ROUND(H10,0)</f>
        <v>8620</v>
      </c>
      <c r="J10" s="86">
        <v>1</v>
      </c>
      <c r="K10" s="107">
        <f>ROUND(I10*J10,2)</f>
        <v>8620</v>
      </c>
      <c r="L10" s="132">
        <f t="shared" si="3"/>
        <v>0</v>
      </c>
      <c r="M10" s="109"/>
      <c r="N10" s="195">
        <f>L10+M10</f>
        <v>0</v>
      </c>
    </row>
    <row r="11" spans="1:14" ht="29.25" customHeight="1" thickBot="1" x14ac:dyDescent="0.3">
      <c r="A11" s="94" t="s">
        <v>60</v>
      </c>
      <c r="B11" s="83">
        <f>SUM(B10:B10)</f>
        <v>0</v>
      </c>
      <c r="C11" s="103"/>
      <c r="D11" s="84"/>
      <c r="E11" s="84"/>
      <c r="F11" s="84"/>
      <c r="G11" s="84"/>
      <c r="H11" s="88"/>
      <c r="I11" s="104"/>
      <c r="J11" s="84"/>
      <c r="K11" s="88"/>
      <c r="L11" s="88"/>
      <c r="M11" s="85">
        <f t="shared" ref="M11:N11" si="6">SUM(M10:M10)</f>
        <v>0</v>
      </c>
      <c r="N11" s="156">
        <f t="shared" si="6"/>
        <v>0</v>
      </c>
    </row>
    <row r="12" spans="1:14" ht="15.6" customHeight="1" x14ac:dyDescent="0.25">
      <c r="A12" s="54"/>
      <c r="B12" s="44"/>
      <c r="C12" s="45">
        <v>2</v>
      </c>
      <c r="D12" s="43" t="s">
        <v>36</v>
      </c>
      <c r="E12" s="23">
        <v>6028</v>
      </c>
      <c r="F12" s="43">
        <v>0.96</v>
      </c>
      <c r="G12" s="43">
        <v>0.63</v>
      </c>
      <c r="H12" s="41">
        <f t="shared" ref="H12:H14" si="7">ROUND(E12*(F12+G12),2)</f>
        <v>9584.52</v>
      </c>
      <c r="I12" s="42">
        <f>ROUND(H12,0)</f>
        <v>9585</v>
      </c>
      <c r="J12" s="43">
        <v>1</v>
      </c>
      <c r="K12" s="41">
        <f>ROUND(I12*J12,2)</f>
        <v>9585</v>
      </c>
      <c r="L12" s="131">
        <f t="shared" si="3"/>
        <v>0</v>
      </c>
      <c r="M12" s="113"/>
      <c r="N12" s="193">
        <f t="shared" ref="N12:N14" si="8">L12+M12</f>
        <v>0</v>
      </c>
    </row>
    <row r="13" spans="1:14" ht="13.5" customHeight="1" x14ac:dyDescent="0.25">
      <c r="A13" s="47"/>
      <c r="B13" s="44"/>
      <c r="C13" s="48">
        <v>2</v>
      </c>
      <c r="D13" s="37" t="s">
        <v>36</v>
      </c>
      <c r="E13" s="23">
        <v>6028</v>
      </c>
      <c r="F13" s="37">
        <v>0.96</v>
      </c>
      <c r="G13" s="37">
        <v>0.63</v>
      </c>
      <c r="H13" s="49">
        <f t="shared" si="7"/>
        <v>9584.52</v>
      </c>
      <c r="I13" s="50">
        <f>ROUND(H13,0)</f>
        <v>9585</v>
      </c>
      <c r="J13" s="37">
        <v>1</v>
      </c>
      <c r="K13" s="49">
        <f>ROUND(I13*J13,2)</f>
        <v>9585</v>
      </c>
      <c r="L13" s="131">
        <f t="shared" si="3"/>
        <v>0</v>
      </c>
      <c r="M13" s="29"/>
      <c r="N13" s="196">
        <f t="shared" si="8"/>
        <v>0</v>
      </c>
    </row>
    <row r="14" spans="1:14" ht="15.75" thickBot="1" x14ac:dyDescent="0.3">
      <c r="A14" s="98"/>
      <c r="B14" s="111"/>
      <c r="C14" s="33">
        <v>2</v>
      </c>
      <c r="D14" s="34" t="s">
        <v>36</v>
      </c>
      <c r="E14" s="106">
        <v>6028</v>
      </c>
      <c r="F14" s="34">
        <v>0.96</v>
      </c>
      <c r="G14" s="34">
        <v>0.63</v>
      </c>
      <c r="H14" s="99">
        <f t="shared" si="7"/>
        <v>9584.52</v>
      </c>
      <c r="I14" s="100">
        <f>ROUND(H14,0)</f>
        <v>9585</v>
      </c>
      <c r="J14" s="34">
        <v>1</v>
      </c>
      <c r="K14" s="99">
        <f>ROUND(I14*J14,2)</f>
        <v>9585</v>
      </c>
      <c r="L14" s="132">
        <f t="shared" si="3"/>
        <v>0</v>
      </c>
      <c r="M14" s="68"/>
      <c r="N14" s="194">
        <f t="shared" si="8"/>
        <v>0</v>
      </c>
    </row>
    <row r="15" spans="1:14" ht="15.75" thickBot="1" x14ac:dyDescent="0.3">
      <c r="A15" s="82" t="s">
        <v>37</v>
      </c>
      <c r="B15" s="83">
        <f>SUM(B12:B14)</f>
        <v>0</v>
      </c>
      <c r="C15" s="103"/>
      <c r="D15" s="84"/>
      <c r="E15" s="84"/>
      <c r="F15" s="84"/>
      <c r="G15" s="84"/>
      <c r="H15" s="85"/>
      <c r="I15" s="104"/>
      <c r="J15" s="84"/>
      <c r="K15" s="85"/>
      <c r="L15" s="88"/>
      <c r="M15" s="85">
        <f t="shared" ref="M15:N15" si="9">SUM(M12:M14)</f>
        <v>0</v>
      </c>
      <c r="N15" s="156">
        <f t="shared" si="9"/>
        <v>0</v>
      </c>
    </row>
    <row r="16" spans="1:14" ht="15.75" thickBot="1" x14ac:dyDescent="0.3">
      <c r="A16" s="110"/>
      <c r="B16" s="111"/>
      <c r="C16" s="112">
        <v>3</v>
      </c>
      <c r="D16" s="86" t="s">
        <v>41</v>
      </c>
      <c r="E16" s="106">
        <v>6028</v>
      </c>
      <c r="F16" s="86">
        <v>1.1200000000000001</v>
      </c>
      <c r="G16" s="86">
        <v>0.63</v>
      </c>
      <c r="H16" s="107">
        <f>ROUND(E16*(F16+G16),2)</f>
        <v>10549</v>
      </c>
      <c r="I16" s="108">
        <f>ROUND(H16,0)</f>
        <v>10549</v>
      </c>
      <c r="J16" s="114">
        <v>1</v>
      </c>
      <c r="K16" s="107">
        <f>ROUND(I16*J16,2)</f>
        <v>10549</v>
      </c>
      <c r="L16" s="132">
        <f t="shared" si="3"/>
        <v>0</v>
      </c>
      <c r="M16" s="35"/>
      <c r="N16" s="195">
        <f>L16+M16</f>
        <v>0</v>
      </c>
    </row>
    <row r="17" spans="1:14" ht="15.75" thickBot="1" x14ac:dyDescent="0.3">
      <c r="A17" s="82" t="s">
        <v>40</v>
      </c>
      <c r="B17" s="83">
        <f>SUM(B16:B16)</f>
        <v>0</v>
      </c>
      <c r="C17" s="115"/>
      <c r="D17" s="116"/>
      <c r="E17" s="116"/>
      <c r="F17" s="116"/>
      <c r="G17" s="116"/>
      <c r="H17" s="88"/>
      <c r="I17" s="117"/>
      <c r="J17" s="116"/>
      <c r="K17" s="88"/>
      <c r="L17" s="88"/>
      <c r="M17" s="85">
        <f t="shared" ref="M17:N17" si="10">SUM(M16:M16)</f>
        <v>0</v>
      </c>
      <c r="N17" s="156">
        <f t="shared" si="10"/>
        <v>0</v>
      </c>
    </row>
    <row r="18" spans="1:14" ht="45" customHeight="1" x14ac:dyDescent="0.25">
      <c r="A18" s="55"/>
      <c r="B18" s="92"/>
      <c r="C18" s="24">
        <v>2</v>
      </c>
      <c r="D18" s="118" t="s">
        <v>89</v>
      </c>
      <c r="E18" s="23">
        <v>6028</v>
      </c>
      <c r="F18" s="23">
        <v>0.96</v>
      </c>
      <c r="G18" s="23">
        <v>0.63</v>
      </c>
      <c r="H18" s="41">
        <f t="shared" ref="H18" si="11">ROUND(E18*(F18+G18),2)</f>
        <v>9584.52</v>
      </c>
      <c r="I18" s="42">
        <f>ROUND(H18,0)</f>
        <v>9585</v>
      </c>
      <c r="J18" s="43">
        <v>1</v>
      </c>
      <c r="K18" s="41">
        <f>ROUND(I18*J18,2)</f>
        <v>9585</v>
      </c>
      <c r="L18" s="131">
        <f t="shared" si="3"/>
        <v>0</v>
      </c>
      <c r="M18" s="119"/>
      <c r="N18" s="193">
        <f t="shared" ref="N18:N19" si="12">L18+M18</f>
        <v>0</v>
      </c>
    </row>
    <row r="19" spans="1:14" ht="45.75" thickBot="1" x14ac:dyDescent="0.3">
      <c r="A19" s="120"/>
      <c r="B19" s="105"/>
      <c r="C19" s="190">
        <v>2</v>
      </c>
      <c r="D19" s="274" t="s">
        <v>89</v>
      </c>
      <c r="E19" s="106">
        <v>6028</v>
      </c>
      <c r="F19" s="106">
        <v>0.96</v>
      </c>
      <c r="G19" s="106">
        <v>0.63</v>
      </c>
      <c r="H19" s="107">
        <f t="shared" ref="H19" si="13">ROUND(E19*(F19+G19),2)</f>
        <v>9584.52</v>
      </c>
      <c r="I19" s="108">
        <f>ROUND(H19,0)</f>
        <v>9585</v>
      </c>
      <c r="J19" s="86">
        <v>1</v>
      </c>
      <c r="K19" s="107">
        <f>ROUND(I19*J19,2)</f>
        <v>9585</v>
      </c>
      <c r="L19" s="132">
        <f t="shared" si="3"/>
        <v>0</v>
      </c>
      <c r="M19" s="121"/>
      <c r="N19" s="194">
        <f t="shared" si="12"/>
        <v>0</v>
      </c>
    </row>
    <row r="20" spans="1:14" ht="47.25" customHeight="1" thickBot="1" x14ac:dyDescent="0.3">
      <c r="A20" s="122" t="s">
        <v>54</v>
      </c>
      <c r="B20" s="123">
        <f>SUM(B18:B19)</f>
        <v>0</v>
      </c>
      <c r="C20" s="124"/>
      <c r="D20" s="125"/>
      <c r="E20" s="125"/>
      <c r="F20" s="125"/>
      <c r="G20" s="125"/>
      <c r="H20" s="126"/>
      <c r="I20" s="127"/>
      <c r="J20" s="125"/>
      <c r="K20" s="126"/>
      <c r="L20" s="88"/>
      <c r="M20" s="128">
        <f t="shared" ref="M20:N20" si="14">SUM(M18:M19)</f>
        <v>0</v>
      </c>
      <c r="N20" s="275">
        <f t="shared" si="14"/>
        <v>0</v>
      </c>
    </row>
    <row r="21" spans="1:14" x14ac:dyDescent="0.25">
      <c r="A21" s="54"/>
      <c r="B21" s="44"/>
      <c r="C21" s="45">
        <v>3</v>
      </c>
      <c r="D21" s="43" t="s">
        <v>86</v>
      </c>
      <c r="E21" s="23">
        <v>6028</v>
      </c>
      <c r="F21" s="43">
        <v>0.96</v>
      </c>
      <c r="G21" s="43">
        <v>0.63</v>
      </c>
      <c r="H21" s="41">
        <f t="shared" ref="H21:H22" si="15">ROUND(E21*(F21+G21),2)</f>
        <v>9584.52</v>
      </c>
      <c r="I21" s="42">
        <f>ROUND(H21,0)</f>
        <v>9585</v>
      </c>
      <c r="J21" s="43">
        <v>1</v>
      </c>
      <c r="K21" s="41">
        <f>ROUND(I21*J21,2)</f>
        <v>9585</v>
      </c>
      <c r="L21" s="131">
        <f t="shared" si="3"/>
        <v>0</v>
      </c>
      <c r="M21" s="119"/>
      <c r="N21" s="193">
        <f t="shared" ref="N21:N22" si="16">L21+M21</f>
        <v>0</v>
      </c>
    </row>
    <row r="22" spans="1:14" ht="15.75" thickBot="1" x14ac:dyDescent="0.3">
      <c r="A22" s="98"/>
      <c r="B22" s="111"/>
      <c r="C22" s="33">
        <v>3</v>
      </c>
      <c r="D22" s="86" t="s">
        <v>86</v>
      </c>
      <c r="E22" s="106">
        <v>6028</v>
      </c>
      <c r="F22" s="43">
        <v>0.96</v>
      </c>
      <c r="G22" s="34">
        <v>0.63</v>
      </c>
      <c r="H22" s="99">
        <f t="shared" si="15"/>
        <v>9584.52</v>
      </c>
      <c r="I22" s="100">
        <f>ROUND(H22,0)</f>
        <v>9585</v>
      </c>
      <c r="J22" s="34">
        <v>1</v>
      </c>
      <c r="K22" s="99">
        <f>ROUND(I22*J22,2)</f>
        <v>9585</v>
      </c>
      <c r="L22" s="132">
        <f t="shared" si="3"/>
        <v>0</v>
      </c>
      <c r="M22" s="121"/>
      <c r="N22" s="194">
        <f t="shared" si="16"/>
        <v>0</v>
      </c>
    </row>
    <row r="23" spans="1:14" ht="15.75" thickBot="1" x14ac:dyDescent="0.3">
      <c r="A23" s="82" t="s">
        <v>85</v>
      </c>
      <c r="B23" s="83">
        <f>SUM(B21:B22)</f>
        <v>0</v>
      </c>
      <c r="C23" s="103"/>
      <c r="D23" s="84"/>
      <c r="E23" s="84"/>
      <c r="F23" s="84"/>
      <c r="G23" s="84"/>
      <c r="H23" s="84"/>
      <c r="I23" s="104"/>
      <c r="J23" s="84"/>
      <c r="K23" s="85"/>
      <c r="L23" s="88"/>
      <c r="M23" s="85">
        <f t="shared" ref="M23:N23" si="17">SUM(M21:M22)</f>
        <v>0</v>
      </c>
      <c r="N23" s="156">
        <f t="shared" si="17"/>
        <v>0</v>
      </c>
    </row>
    <row r="24" spans="1:14" x14ac:dyDescent="0.25">
      <c r="A24" s="54"/>
      <c r="B24" s="44"/>
      <c r="C24" s="45">
        <v>3</v>
      </c>
      <c r="D24" s="43" t="s">
        <v>52</v>
      </c>
      <c r="E24" s="23">
        <v>6028</v>
      </c>
      <c r="F24" s="43">
        <v>1.1200000000000001</v>
      </c>
      <c r="G24" s="43">
        <v>0.63</v>
      </c>
      <c r="H24" s="41">
        <f t="shared" ref="H24:H27" si="18">ROUND(E24*(F24+G24),2)</f>
        <v>10549</v>
      </c>
      <c r="I24" s="42">
        <f>ROUND(H24,0)</f>
        <v>10549</v>
      </c>
      <c r="J24" s="43">
        <v>1</v>
      </c>
      <c r="K24" s="41">
        <f>ROUND(I24*J24,2)</f>
        <v>10549</v>
      </c>
      <c r="L24" s="131">
        <f t="shared" si="3"/>
        <v>0</v>
      </c>
      <c r="M24" s="119"/>
      <c r="N24" s="193">
        <f t="shared" ref="N24:N25" si="19">L24+M24</f>
        <v>0</v>
      </c>
    </row>
    <row r="25" spans="1:14" ht="15.75" thickBot="1" x14ac:dyDescent="0.3">
      <c r="A25" s="98"/>
      <c r="B25" s="111"/>
      <c r="C25" s="33">
        <v>3</v>
      </c>
      <c r="D25" s="79" t="s">
        <v>52</v>
      </c>
      <c r="E25" s="106">
        <v>6028</v>
      </c>
      <c r="F25" s="34">
        <v>1.1200000000000001</v>
      </c>
      <c r="G25" s="34">
        <v>0.63</v>
      </c>
      <c r="H25" s="99">
        <f t="shared" si="18"/>
        <v>10549</v>
      </c>
      <c r="I25" s="100">
        <f>ROUND(H25,0)</f>
        <v>10549</v>
      </c>
      <c r="J25" s="34">
        <v>1</v>
      </c>
      <c r="K25" s="99">
        <f>ROUND(I25*J25,2)</f>
        <v>10549</v>
      </c>
      <c r="L25" s="132">
        <f t="shared" si="3"/>
        <v>0</v>
      </c>
      <c r="M25" s="121"/>
      <c r="N25" s="194">
        <f t="shared" si="19"/>
        <v>0</v>
      </c>
    </row>
    <row r="26" spans="1:14" ht="15.75" thickBot="1" x14ac:dyDescent="0.3">
      <c r="A26" s="82" t="s">
        <v>53</v>
      </c>
      <c r="B26" s="83">
        <f>SUM(B24:B25)</f>
        <v>0</v>
      </c>
      <c r="C26" s="103"/>
      <c r="D26" s="84"/>
      <c r="E26" s="84"/>
      <c r="F26" s="84"/>
      <c r="G26" s="84"/>
      <c r="H26" s="84"/>
      <c r="I26" s="104"/>
      <c r="J26" s="84"/>
      <c r="K26" s="85"/>
      <c r="L26" s="88"/>
      <c r="M26" s="85">
        <f t="shared" ref="M26:N26" si="20">SUM(M24:M25)</f>
        <v>0</v>
      </c>
      <c r="N26" s="156">
        <f t="shared" si="20"/>
        <v>0</v>
      </c>
    </row>
    <row r="27" spans="1:14" s="20" customFormat="1" x14ac:dyDescent="0.25">
      <c r="A27" s="161"/>
      <c r="B27" s="92"/>
      <c r="C27" s="24">
        <v>2</v>
      </c>
      <c r="D27" s="23" t="s">
        <v>88</v>
      </c>
      <c r="E27" s="23">
        <v>6028</v>
      </c>
      <c r="F27" s="23">
        <v>0.96</v>
      </c>
      <c r="G27" s="23">
        <v>0.55000000000000004</v>
      </c>
      <c r="H27" s="107">
        <f t="shared" si="18"/>
        <v>9102.2800000000007</v>
      </c>
      <c r="I27" s="108">
        <f>ROUND(H27,0)</f>
        <v>9102</v>
      </c>
      <c r="J27" s="106">
        <v>1</v>
      </c>
      <c r="K27" s="107">
        <f>ROUND(I27*J27,2)</f>
        <v>9102</v>
      </c>
      <c r="L27" s="131">
        <f t="shared" si="3"/>
        <v>0</v>
      </c>
      <c r="M27" s="276"/>
      <c r="N27" s="197">
        <f t="shared" ref="N27:N37" si="21">L27+M27</f>
        <v>0</v>
      </c>
    </row>
    <row r="28" spans="1:14" s="20" customFormat="1" x14ac:dyDescent="0.25">
      <c r="A28" s="150"/>
      <c r="B28" s="39"/>
      <c r="C28" s="31">
        <v>2</v>
      </c>
      <c r="D28" s="30" t="s">
        <v>88</v>
      </c>
      <c r="E28" s="23">
        <v>6028</v>
      </c>
      <c r="F28" s="30">
        <v>0.96</v>
      </c>
      <c r="G28" s="30">
        <v>0.55000000000000004</v>
      </c>
      <c r="H28" s="99">
        <f t="shared" ref="H28:H39" si="22">ROUND(E28*(F28+G28),2)</f>
        <v>9102.2800000000007</v>
      </c>
      <c r="I28" s="100">
        <f t="shared" ref="I28:I39" si="23">ROUND(H28,0)</f>
        <v>9102</v>
      </c>
      <c r="J28" s="30">
        <v>1</v>
      </c>
      <c r="K28" s="99">
        <f t="shared" ref="K28:K39" si="24">ROUND(I28*J28,2)</f>
        <v>9102</v>
      </c>
      <c r="L28" s="131">
        <f t="shared" si="3"/>
        <v>0</v>
      </c>
      <c r="M28" s="151"/>
      <c r="N28" s="197">
        <f t="shared" si="21"/>
        <v>0</v>
      </c>
    </row>
    <row r="29" spans="1:14" s="20" customFormat="1" x14ac:dyDescent="0.25">
      <c r="A29" s="150"/>
      <c r="B29" s="39"/>
      <c r="C29" s="31">
        <v>2</v>
      </c>
      <c r="D29" s="30" t="s">
        <v>88</v>
      </c>
      <c r="E29" s="23">
        <v>6028</v>
      </c>
      <c r="F29" s="30">
        <v>0.96</v>
      </c>
      <c r="G29" s="30">
        <v>0.55000000000000004</v>
      </c>
      <c r="H29" s="99">
        <f t="shared" si="22"/>
        <v>9102.2800000000007</v>
      </c>
      <c r="I29" s="100">
        <f t="shared" si="23"/>
        <v>9102</v>
      </c>
      <c r="J29" s="30">
        <v>1</v>
      </c>
      <c r="K29" s="99">
        <f t="shared" si="24"/>
        <v>9102</v>
      </c>
      <c r="L29" s="131">
        <f t="shared" si="3"/>
        <v>0</v>
      </c>
      <c r="M29" s="151"/>
      <c r="N29" s="197">
        <f t="shared" si="21"/>
        <v>0</v>
      </c>
    </row>
    <row r="30" spans="1:14" s="20" customFormat="1" x14ac:dyDescent="0.25">
      <c r="A30" s="150"/>
      <c r="B30" s="39"/>
      <c r="C30" s="31">
        <v>2</v>
      </c>
      <c r="D30" s="30" t="s">
        <v>88</v>
      </c>
      <c r="E30" s="23">
        <v>6028</v>
      </c>
      <c r="F30" s="30">
        <v>0.96</v>
      </c>
      <c r="G30" s="30">
        <v>0.55000000000000004</v>
      </c>
      <c r="H30" s="99">
        <f t="shared" si="22"/>
        <v>9102.2800000000007</v>
      </c>
      <c r="I30" s="100">
        <f t="shared" si="23"/>
        <v>9102</v>
      </c>
      <c r="J30" s="30">
        <v>1</v>
      </c>
      <c r="K30" s="99">
        <f t="shared" si="24"/>
        <v>9102</v>
      </c>
      <c r="L30" s="131">
        <f t="shared" si="3"/>
        <v>0</v>
      </c>
      <c r="M30" s="151"/>
      <c r="N30" s="197">
        <f t="shared" si="21"/>
        <v>0</v>
      </c>
    </row>
    <row r="31" spans="1:14" s="20" customFormat="1" x14ac:dyDescent="0.25">
      <c r="A31" s="150"/>
      <c r="B31" s="39"/>
      <c r="C31" s="31">
        <v>2</v>
      </c>
      <c r="D31" s="30" t="s">
        <v>88</v>
      </c>
      <c r="E31" s="23">
        <v>6028</v>
      </c>
      <c r="F31" s="30">
        <v>0.96</v>
      </c>
      <c r="G31" s="30">
        <v>0.55000000000000004</v>
      </c>
      <c r="H31" s="99">
        <f t="shared" si="22"/>
        <v>9102.2800000000007</v>
      </c>
      <c r="I31" s="100">
        <f t="shared" si="23"/>
        <v>9102</v>
      </c>
      <c r="J31" s="30">
        <v>1</v>
      </c>
      <c r="K31" s="99">
        <f t="shared" si="24"/>
        <v>9102</v>
      </c>
      <c r="L31" s="131">
        <f t="shared" si="3"/>
        <v>0</v>
      </c>
      <c r="M31" s="151"/>
      <c r="N31" s="197">
        <f t="shared" si="21"/>
        <v>0</v>
      </c>
    </row>
    <row r="32" spans="1:14" s="20" customFormat="1" x14ac:dyDescent="0.25">
      <c r="A32" s="150"/>
      <c r="B32" s="39"/>
      <c r="C32" s="31">
        <v>2</v>
      </c>
      <c r="D32" s="30" t="s">
        <v>88</v>
      </c>
      <c r="E32" s="23">
        <v>6028</v>
      </c>
      <c r="F32" s="30">
        <v>0.96</v>
      </c>
      <c r="G32" s="30">
        <v>0.55000000000000004</v>
      </c>
      <c r="H32" s="99">
        <f t="shared" si="22"/>
        <v>9102.2800000000007</v>
      </c>
      <c r="I32" s="100">
        <f t="shared" si="23"/>
        <v>9102</v>
      </c>
      <c r="J32" s="30">
        <v>1</v>
      </c>
      <c r="K32" s="99">
        <f t="shared" si="24"/>
        <v>9102</v>
      </c>
      <c r="L32" s="131">
        <f t="shared" si="3"/>
        <v>0</v>
      </c>
      <c r="M32" s="151"/>
      <c r="N32" s="197">
        <f t="shared" si="21"/>
        <v>0</v>
      </c>
    </row>
    <row r="33" spans="1:14" s="20" customFormat="1" x14ac:dyDescent="0.25">
      <c r="A33" s="150"/>
      <c r="B33" s="39"/>
      <c r="C33" s="31">
        <v>2</v>
      </c>
      <c r="D33" s="30" t="s">
        <v>88</v>
      </c>
      <c r="E33" s="23">
        <v>6028</v>
      </c>
      <c r="F33" s="30">
        <v>0.96</v>
      </c>
      <c r="G33" s="30">
        <v>0.55000000000000004</v>
      </c>
      <c r="H33" s="99">
        <f t="shared" si="22"/>
        <v>9102.2800000000007</v>
      </c>
      <c r="I33" s="100">
        <f t="shared" si="23"/>
        <v>9102</v>
      </c>
      <c r="J33" s="30">
        <v>1</v>
      </c>
      <c r="K33" s="99">
        <f t="shared" si="24"/>
        <v>9102</v>
      </c>
      <c r="L33" s="131">
        <f t="shared" si="3"/>
        <v>0</v>
      </c>
      <c r="M33" s="151"/>
      <c r="N33" s="197">
        <f t="shared" si="21"/>
        <v>0</v>
      </c>
    </row>
    <row r="34" spans="1:14" s="20" customFormat="1" x14ac:dyDescent="0.25">
      <c r="A34" s="150"/>
      <c r="B34" s="39"/>
      <c r="C34" s="31">
        <v>2</v>
      </c>
      <c r="D34" s="30" t="s">
        <v>88</v>
      </c>
      <c r="E34" s="23">
        <v>6028</v>
      </c>
      <c r="F34" s="30">
        <v>0.96</v>
      </c>
      <c r="G34" s="30">
        <v>0.55000000000000004</v>
      </c>
      <c r="H34" s="99">
        <f t="shared" si="22"/>
        <v>9102.2800000000007</v>
      </c>
      <c r="I34" s="100">
        <f t="shared" si="23"/>
        <v>9102</v>
      </c>
      <c r="J34" s="30">
        <v>1</v>
      </c>
      <c r="K34" s="99">
        <f t="shared" si="24"/>
        <v>9102</v>
      </c>
      <c r="L34" s="131">
        <f t="shared" si="3"/>
        <v>0</v>
      </c>
      <c r="M34" s="151"/>
      <c r="N34" s="197">
        <f t="shared" si="21"/>
        <v>0</v>
      </c>
    </row>
    <row r="35" spans="1:14" s="20" customFormat="1" x14ac:dyDescent="0.25">
      <c r="A35" s="150"/>
      <c r="B35" s="39"/>
      <c r="C35" s="31">
        <v>2</v>
      </c>
      <c r="D35" s="30" t="s">
        <v>88</v>
      </c>
      <c r="E35" s="23">
        <v>6028</v>
      </c>
      <c r="F35" s="30">
        <v>0.96</v>
      </c>
      <c r="G35" s="30">
        <v>0.55000000000000004</v>
      </c>
      <c r="H35" s="99">
        <f t="shared" si="22"/>
        <v>9102.2800000000007</v>
      </c>
      <c r="I35" s="100">
        <f t="shared" si="23"/>
        <v>9102</v>
      </c>
      <c r="J35" s="30">
        <v>1</v>
      </c>
      <c r="K35" s="99">
        <f t="shared" si="24"/>
        <v>9102</v>
      </c>
      <c r="L35" s="131">
        <f t="shared" si="3"/>
        <v>0</v>
      </c>
      <c r="M35" s="151"/>
      <c r="N35" s="197">
        <f t="shared" si="21"/>
        <v>0</v>
      </c>
    </row>
    <row r="36" spans="1:14" s="20" customFormat="1" x14ac:dyDescent="0.25">
      <c r="A36" s="150"/>
      <c r="B36" s="39"/>
      <c r="C36" s="31">
        <v>2</v>
      </c>
      <c r="D36" s="30" t="s">
        <v>88</v>
      </c>
      <c r="E36" s="23">
        <v>6028</v>
      </c>
      <c r="F36" s="30">
        <v>0.96</v>
      </c>
      <c r="G36" s="30">
        <v>0.55000000000000004</v>
      </c>
      <c r="H36" s="99">
        <f t="shared" si="22"/>
        <v>9102.2800000000007</v>
      </c>
      <c r="I36" s="100">
        <f t="shared" si="23"/>
        <v>9102</v>
      </c>
      <c r="J36" s="30">
        <v>1</v>
      </c>
      <c r="K36" s="99">
        <f t="shared" si="24"/>
        <v>9102</v>
      </c>
      <c r="L36" s="131">
        <f t="shared" si="3"/>
        <v>0</v>
      </c>
      <c r="M36" s="151"/>
      <c r="N36" s="197">
        <f t="shared" si="21"/>
        <v>0</v>
      </c>
    </row>
    <row r="37" spans="1:14" s="20" customFormat="1" x14ac:dyDescent="0.25">
      <c r="A37" s="150"/>
      <c r="B37" s="39"/>
      <c r="C37" s="31">
        <v>2</v>
      </c>
      <c r="D37" s="30" t="s">
        <v>88</v>
      </c>
      <c r="E37" s="23">
        <v>6028</v>
      </c>
      <c r="F37" s="30">
        <v>0.96</v>
      </c>
      <c r="G37" s="30">
        <v>0.55000000000000004</v>
      </c>
      <c r="H37" s="99">
        <f t="shared" si="22"/>
        <v>9102.2800000000007</v>
      </c>
      <c r="I37" s="100">
        <f t="shared" si="23"/>
        <v>9102</v>
      </c>
      <c r="J37" s="30">
        <v>1</v>
      </c>
      <c r="K37" s="99">
        <f t="shared" si="24"/>
        <v>9102</v>
      </c>
      <c r="L37" s="131">
        <f t="shared" si="3"/>
        <v>0</v>
      </c>
      <c r="M37" s="151"/>
      <c r="N37" s="197">
        <f t="shared" si="21"/>
        <v>0</v>
      </c>
    </row>
    <row r="38" spans="1:14" x14ac:dyDescent="0.25">
      <c r="A38" s="37"/>
      <c r="B38" s="39"/>
      <c r="C38" s="31">
        <v>2</v>
      </c>
      <c r="D38" s="30" t="s">
        <v>88</v>
      </c>
      <c r="E38" s="23">
        <v>6028</v>
      </c>
      <c r="F38" s="30">
        <v>0.96</v>
      </c>
      <c r="G38" s="30">
        <v>0.55000000000000004</v>
      </c>
      <c r="H38" s="99">
        <f t="shared" si="22"/>
        <v>9102.2800000000007</v>
      </c>
      <c r="I38" s="100">
        <f t="shared" si="23"/>
        <v>9102</v>
      </c>
      <c r="J38" s="30">
        <v>1</v>
      </c>
      <c r="K38" s="99">
        <f t="shared" si="24"/>
        <v>9102</v>
      </c>
      <c r="L38" s="131">
        <f t="shared" si="3"/>
        <v>0</v>
      </c>
      <c r="M38" s="133"/>
      <c r="N38" s="197">
        <f t="shared" ref="N38:N39" si="25">L38+M38</f>
        <v>0</v>
      </c>
    </row>
    <row r="39" spans="1:14" ht="15.75" thickBot="1" x14ac:dyDescent="0.3">
      <c r="A39" s="34"/>
      <c r="B39" s="90"/>
      <c r="C39" s="33">
        <v>2</v>
      </c>
      <c r="D39" s="34" t="s">
        <v>88</v>
      </c>
      <c r="E39" s="106">
        <v>6028</v>
      </c>
      <c r="F39" s="34">
        <v>0.96</v>
      </c>
      <c r="G39" s="34">
        <v>0.55000000000000004</v>
      </c>
      <c r="H39" s="99">
        <f t="shared" si="22"/>
        <v>9102.2800000000007</v>
      </c>
      <c r="I39" s="100">
        <f t="shared" si="23"/>
        <v>9102</v>
      </c>
      <c r="J39" s="106">
        <v>1</v>
      </c>
      <c r="K39" s="99">
        <f t="shared" si="24"/>
        <v>9102</v>
      </c>
      <c r="L39" s="132">
        <f t="shared" si="3"/>
        <v>0</v>
      </c>
      <c r="M39" s="121"/>
      <c r="N39" s="277">
        <f t="shared" si="25"/>
        <v>0</v>
      </c>
    </row>
    <row r="40" spans="1:14" ht="16.5" customHeight="1" thickBot="1" x14ac:dyDescent="0.3">
      <c r="A40" s="82" t="s">
        <v>87</v>
      </c>
      <c r="B40" s="83">
        <f>SUM(B27:B39)</f>
        <v>0</v>
      </c>
      <c r="C40" s="103"/>
      <c r="D40" s="84"/>
      <c r="E40" s="84"/>
      <c r="F40" s="84"/>
      <c r="G40" s="84"/>
      <c r="H40" s="84"/>
      <c r="I40" s="104"/>
      <c r="J40" s="84"/>
      <c r="K40" s="85"/>
      <c r="L40" s="83"/>
      <c r="M40" s="278">
        <f t="shared" ref="M40:N40" si="26">SUM(M27:M39)</f>
        <v>0</v>
      </c>
      <c r="N40" s="278">
        <f t="shared" si="26"/>
        <v>0</v>
      </c>
    </row>
    <row r="41" spans="1:14" ht="15.75" thickBot="1" x14ac:dyDescent="0.3">
      <c r="A41" s="198" t="s">
        <v>38</v>
      </c>
      <c r="B41" s="199">
        <f>B9+B11+B15+B17+B20+B23+B26+B40</f>
        <v>0</v>
      </c>
      <c r="C41" s="200"/>
      <c r="D41" s="200"/>
      <c r="E41" s="200"/>
      <c r="F41" s="200"/>
      <c r="G41" s="200"/>
      <c r="H41" s="200"/>
      <c r="I41" s="200"/>
      <c r="J41" s="200"/>
      <c r="K41" s="200"/>
      <c r="L41" s="199"/>
      <c r="M41" s="199"/>
      <c r="N41" s="199">
        <f t="shared" ref="N41" si="27">N9+N11+N15+N17+N20+N23+N26+N40</f>
        <v>0</v>
      </c>
    </row>
    <row r="42" spans="1:14" x14ac:dyDescent="0.25">
      <c r="M42" s="36"/>
    </row>
    <row r="43" spans="1:14" x14ac:dyDescent="0.25">
      <c r="A43" s="189" t="s">
        <v>0</v>
      </c>
      <c r="M43" s="36"/>
    </row>
    <row r="44" spans="1:14" x14ac:dyDescent="0.25">
      <c r="M44" s="36"/>
    </row>
    <row r="45" spans="1:14" x14ac:dyDescent="0.25">
      <c r="M45" s="36"/>
    </row>
    <row r="46" spans="1:14" x14ac:dyDescent="0.25">
      <c r="M46" s="36"/>
    </row>
    <row r="47" spans="1:14" x14ac:dyDescent="0.25">
      <c r="M47" s="36"/>
    </row>
    <row r="48" spans="1:14" x14ac:dyDescent="0.25">
      <c r="M48" s="36"/>
    </row>
    <row r="49" spans="13:13" x14ac:dyDescent="0.25">
      <c r="M49" s="36"/>
    </row>
    <row r="50" spans="13:13" x14ac:dyDescent="0.25">
      <c r="M50" s="36"/>
    </row>
    <row r="51" spans="13:13" x14ac:dyDescent="0.25">
      <c r="M51" s="36"/>
    </row>
    <row r="52" spans="13:13" x14ac:dyDescent="0.25">
      <c r="M52" s="36"/>
    </row>
    <row r="53" spans="13:13" x14ac:dyDescent="0.25">
      <c r="M53" s="36"/>
    </row>
    <row r="54" spans="13:13" x14ac:dyDescent="0.25">
      <c r="M54" s="36"/>
    </row>
    <row r="55" spans="13:13" x14ac:dyDescent="0.25">
      <c r="M55" s="36"/>
    </row>
    <row r="56" spans="13:13" x14ac:dyDescent="0.25">
      <c r="M56" s="36"/>
    </row>
    <row r="57" spans="13:13" x14ac:dyDescent="0.25">
      <c r="M57" s="36"/>
    </row>
    <row r="58" spans="13:13" x14ac:dyDescent="0.25">
      <c r="M58" s="36"/>
    </row>
    <row r="59" spans="13:13" x14ac:dyDescent="0.25">
      <c r="M59" s="36"/>
    </row>
    <row r="60" spans="13:13" x14ac:dyDescent="0.25">
      <c r="M60" s="36"/>
    </row>
    <row r="61" spans="13:13" x14ac:dyDescent="0.25">
      <c r="M61" s="36"/>
    </row>
    <row r="62" spans="13:13" x14ac:dyDescent="0.25">
      <c r="M62" s="36"/>
    </row>
    <row r="63" spans="13:13" x14ac:dyDescent="0.25">
      <c r="M63" s="36"/>
    </row>
    <row r="64" spans="13:13" x14ac:dyDescent="0.25">
      <c r="M64" s="36"/>
    </row>
    <row r="65" spans="13:13" x14ac:dyDescent="0.25">
      <c r="M65" s="36"/>
    </row>
    <row r="66" spans="13:13" x14ac:dyDescent="0.25">
      <c r="M66" s="36"/>
    </row>
    <row r="67" spans="13:13" x14ac:dyDescent="0.25">
      <c r="M67" s="36"/>
    </row>
    <row r="68" spans="13:13" x14ac:dyDescent="0.25">
      <c r="M68" s="36"/>
    </row>
    <row r="69" spans="13:13" x14ac:dyDescent="0.25">
      <c r="M69" s="36"/>
    </row>
    <row r="70" spans="13:13" x14ac:dyDescent="0.25">
      <c r="M70" s="36"/>
    </row>
    <row r="71" spans="13:13" x14ac:dyDescent="0.25">
      <c r="M71" s="36"/>
    </row>
    <row r="72" spans="13:13" x14ac:dyDescent="0.25">
      <c r="M72" s="36"/>
    </row>
    <row r="73" spans="13:13" x14ac:dyDescent="0.25">
      <c r="M73" s="36"/>
    </row>
  </sheetData>
  <mergeCells count="2">
    <mergeCell ref="N5:N6"/>
    <mergeCell ref="K1:N1"/>
  </mergeCells>
  <pageMargins left="0.11811023622047245" right="0.11811023622047245" top="0.15748031496062992" bottom="0.15748031496062992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10" workbookViewId="0">
      <selection activeCell="T40" sqref="T40"/>
    </sheetView>
  </sheetViews>
  <sheetFormatPr defaultRowHeight="12.75" x14ac:dyDescent="0.2"/>
  <cols>
    <col min="1" max="1" width="23.7109375" customWidth="1"/>
    <col min="2" max="2" width="17.7109375" customWidth="1"/>
    <col min="3" max="3" width="27.7109375" customWidth="1"/>
    <col min="10" max="10" width="12.7109375" customWidth="1"/>
    <col min="13" max="13" width="12.85546875" customWidth="1"/>
  </cols>
  <sheetData>
    <row r="1" spans="1:14" ht="15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328" t="s">
        <v>62</v>
      </c>
      <c r="L1" s="328"/>
      <c r="M1" s="328"/>
      <c r="N1" s="328"/>
    </row>
    <row r="2" spans="1:14" ht="15" x14ac:dyDescent="0.25">
      <c r="A2" s="8"/>
      <c r="B2" s="13" t="s">
        <v>83</v>
      </c>
      <c r="C2" s="13"/>
      <c r="D2" s="13"/>
      <c r="E2" s="13"/>
      <c r="F2" s="8"/>
      <c r="G2" s="8"/>
      <c r="H2" s="8"/>
      <c r="I2" s="8"/>
      <c r="J2" s="8"/>
      <c r="K2" s="8"/>
      <c r="L2" s="13"/>
      <c r="M2" s="8"/>
      <c r="N2" s="8"/>
    </row>
    <row r="3" spans="1:14" ht="15" x14ac:dyDescent="0.25">
      <c r="A3" s="8"/>
      <c r="B3" s="13" t="s">
        <v>108</v>
      </c>
      <c r="C3" s="13"/>
      <c r="D3" s="13"/>
      <c r="E3" s="13"/>
      <c r="F3" s="8"/>
      <c r="G3" s="8"/>
      <c r="H3" s="8"/>
      <c r="I3" s="8"/>
      <c r="J3" s="8"/>
      <c r="K3" s="8"/>
      <c r="L3" s="13"/>
      <c r="M3" s="6"/>
      <c r="N3" s="8"/>
    </row>
    <row r="5" spans="1:14" ht="13.5" thickBot="1" x14ac:dyDescent="0.25"/>
    <row r="6" spans="1:14" ht="51.75" thickBot="1" x14ac:dyDescent="0.25">
      <c r="A6" s="201" t="s">
        <v>2</v>
      </c>
      <c r="B6" s="202" t="s">
        <v>91</v>
      </c>
      <c r="C6" s="202" t="s">
        <v>3</v>
      </c>
      <c r="D6" s="202" t="s">
        <v>4</v>
      </c>
      <c r="E6" s="202" t="s">
        <v>5</v>
      </c>
      <c r="F6" s="202" t="s">
        <v>6</v>
      </c>
      <c r="G6" s="202" t="s">
        <v>8</v>
      </c>
      <c r="H6" s="202" t="s">
        <v>9</v>
      </c>
      <c r="I6" s="203" t="s">
        <v>92</v>
      </c>
      <c r="J6" s="204" t="s">
        <v>93</v>
      </c>
      <c r="K6" s="205" t="s">
        <v>94</v>
      </c>
      <c r="L6" s="206" t="s">
        <v>95</v>
      </c>
      <c r="M6" s="279" t="s">
        <v>7</v>
      </c>
      <c r="N6" s="2"/>
    </row>
    <row r="7" spans="1:14" x14ac:dyDescent="0.2">
      <c r="A7" s="281"/>
      <c r="B7" s="282"/>
      <c r="C7" s="209" t="s">
        <v>96</v>
      </c>
      <c r="D7" s="210"/>
      <c r="E7" s="210"/>
      <c r="F7" s="211">
        <v>7386</v>
      </c>
      <c r="G7" s="210"/>
      <c r="H7" s="210">
        <v>0.02</v>
      </c>
      <c r="I7" s="212"/>
      <c r="J7" s="213">
        <f t="shared" ref="J7:J12" si="0">ROUND(F7*(1+G7+H7+I7),0)</f>
        <v>7534</v>
      </c>
      <c r="K7" s="214"/>
      <c r="L7" s="215">
        <f t="shared" ref="L7:L12" si="1">ROUND(J7*K7,2)</f>
        <v>0</v>
      </c>
      <c r="M7" s="216">
        <f t="shared" ref="M7:M12" si="2">ROUND(L7*E7,2)</f>
        <v>0</v>
      </c>
      <c r="N7" s="2"/>
    </row>
    <row r="8" spans="1:14" x14ac:dyDescent="0.2">
      <c r="A8" s="283"/>
      <c r="B8" s="280"/>
      <c r="C8" s="239" t="s">
        <v>96</v>
      </c>
      <c r="D8" s="240"/>
      <c r="E8" s="240"/>
      <c r="F8" s="4">
        <v>7386</v>
      </c>
      <c r="G8" s="240"/>
      <c r="H8" s="240">
        <v>0.02</v>
      </c>
      <c r="I8" s="254"/>
      <c r="J8" s="255">
        <f t="shared" si="0"/>
        <v>7534</v>
      </c>
      <c r="K8" s="241"/>
      <c r="L8" s="256">
        <f t="shared" si="1"/>
        <v>0</v>
      </c>
      <c r="M8" s="257">
        <f t="shared" si="2"/>
        <v>0</v>
      </c>
      <c r="N8" s="2"/>
    </row>
    <row r="9" spans="1:14" x14ac:dyDescent="0.2">
      <c r="A9" s="283"/>
      <c r="B9" s="280"/>
      <c r="C9" s="239" t="s">
        <v>96</v>
      </c>
      <c r="D9" s="240"/>
      <c r="E9" s="240"/>
      <c r="F9" s="4">
        <v>7386</v>
      </c>
      <c r="G9" s="240"/>
      <c r="H9" s="240">
        <v>0.02</v>
      </c>
      <c r="I9" s="254"/>
      <c r="J9" s="255">
        <f t="shared" si="0"/>
        <v>7534</v>
      </c>
      <c r="K9" s="241"/>
      <c r="L9" s="256">
        <f t="shared" si="1"/>
        <v>0</v>
      </c>
      <c r="M9" s="257">
        <f t="shared" si="2"/>
        <v>0</v>
      </c>
      <c r="N9" s="2"/>
    </row>
    <row r="10" spans="1:14" x14ac:dyDescent="0.2">
      <c r="A10" s="283"/>
      <c r="B10" s="280"/>
      <c r="C10" s="239" t="s">
        <v>96</v>
      </c>
      <c r="D10" s="240"/>
      <c r="E10" s="240"/>
      <c r="F10" s="4">
        <v>7386</v>
      </c>
      <c r="G10" s="240"/>
      <c r="H10" s="240">
        <v>0.02</v>
      </c>
      <c r="I10" s="254"/>
      <c r="J10" s="255">
        <f t="shared" si="0"/>
        <v>7534</v>
      </c>
      <c r="K10" s="241"/>
      <c r="L10" s="256">
        <f t="shared" si="1"/>
        <v>0</v>
      </c>
      <c r="M10" s="257">
        <f t="shared" si="2"/>
        <v>0</v>
      </c>
      <c r="N10" s="2"/>
    </row>
    <row r="11" spans="1:14" x14ac:dyDescent="0.2">
      <c r="A11" s="283"/>
      <c r="B11" s="280"/>
      <c r="C11" s="239" t="s">
        <v>96</v>
      </c>
      <c r="D11" s="240"/>
      <c r="E11" s="240"/>
      <c r="F11" s="4">
        <v>7386</v>
      </c>
      <c r="G11" s="240"/>
      <c r="H11" s="240">
        <v>0.02</v>
      </c>
      <c r="I11" s="254"/>
      <c r="J11" s="255">
        <f t="shared" si="0"/>
        <v>7534</v>
      </c>
      <c r="K11" s="241"/>
      <c r="L11" s="256">
        <f t="shared" si="1"/>
        <v>0</v>
      </c>
      <c r="M11" s="257">
        <f t="shared" si="2"/>
        <v>0</v>
      </c>
      <c r="N11" s="2"/>
    </row>
    <row r="12" spans="1:14" x14ac:dyDescent="0.2">
      <c r="A12" s="283"/>
      <c r="B12" s="280"/>
      <c r="C12" s="239" t="s">
        <v>96</v>
      </c>
      <c r="D12" s="240"/>
      <c r="E12" s="240"/>
      <c r="F12" s="4">
        <v>7386</v>
      </c>
      <c r="G12" s="240"/>
      <c r="H12" s="240">
        <v>0.02</v>
      </c>
      <c r="I12" s="254"/>
      <c r="J12" s="255">
        <f t="shared" si="0"/>
        <v>7534</v>
      </c>
      <c r="K12" s="241"/>
      <c r="L12" s="256">
        <f t="shared" si="1"/>
        <v>0</v>
      </c>
      <c r="M12" s="257">
        <f t="shared" si="2"/>
        <v>0</v>
      </c>
      <c r="N12" s="2"/>
    </row>
    <row r="13" spans="1:14" x14ac:dyDescent="0.2">
      <c r="A13" s="237"/>
      <c r="B13" s="238"/>
      <c r="C13" s="239" t="s">
        <v>96</v>
      </c>
      <c r="D13" s="240"/>
      <c r="E13" s="240"/>
      <c r="F13" s="4">
        <v>7386</v>
      </c>
      <c r="G13" s="240"/>
      <c r="H13" s="240">
        <v>0.02</v>
      </c>
      <c r="I13" s="254"/>
      <c r="J13" s="255">
        <f>ROUND(F13*(1+G13+H13+I13),0)</f>
        <v>7534</v>
      </c>
      <c r="K13" s="241"/>
      <c r="L13" s="256">
        <f>ROUND(J13*K13,2)</f>
        <v>0</v>
      </c>
      <c r="M13" s="257">
        <f>ROUND(L13*E13,2)</f>
        <v>0</v>
      </c>
      <c r="N13" s="5"/>
    </row>
    <row r="14" spans="1:14" x14ac:dyDescent="0.2">
      <c r="A14" s="217"/>
      <c r="B14" s="218"/>
      <c r="C14" s="219" t="s">
        <v>96</v>
      </c>
      <c r="D14" s="220"/>
      <c r="E14" s="220"/>
      <c r="F14" s="3">
        <v>7386</v>
      </c>
      <c r="G14" s="220"/>
      <c r="H14" s="220">
        <v>0.02</v>
      </c>
      <c r="I14" s="221"/>
      <c r="J14" s="222">
        <f>ROUND(F14*(1+G14+H14+I14),0)</f>
        <v>7534</v>
      </c>
      <c r="K14" s="223"/>
      <c r="L14" s="224">
        <f>ROUND(J14*K14,2)</f>
        <v>0</v>
      </c>
      <c r="M14" s="225">
        <f>ROUND(L14*E14,2)</f>
        <v>0</v>
      </c>
      <c r="N14" s="5"/>
    </row>
    <row r="15" spans="1:14" ht="13.5" thickBot="1" x14ac:dyDescent="0.25">
      <c r="A15" s="284"/>
      <c r="B15" s="285"/>
      <c r="C15" s="286" t="s">
        <v>96</v>
      </c>
      <c r="D15" s="287"/>
      <c r="E15" s="287"/>
      <c r="F15" s="288">
        <v>7386</v>
      </c>
      <c r="G15" s="287"/>
      <c r="H15" s="287">
        <v>0.02</v>
      </c>
      <c r="I15" s="289"/>
      <c r="J15" s="290">
        <f>ROUND(F15*(1+G15+H15+I15),0)</f>
        <v>7534</v>
      </c>
      <c r="K15" s="291"/>
      <c r="L15" s="292">
        <f>ROUND(J15*K15,2)</f>
        <v>0</v>
      </c>
      <c r="M15" s="293">
        <f>ROUND(L15*E15,2)</f>
        <v>0</v>
      </c>
      <c r="N15" s="5"/>
    </row>
    <row r="16" spans="1:14" ht="13.5" thickBot="1" x14ac:dyDescent="0.25">
      <c r="A16" s="334" t="s">
        <v>97</v>
      </c>
      <c r="B16" s="335"/>
      <c r="C16" s="335"/>
      <c r="D16" s="230"/>
      <c r="E16" s="231">
        <f>SUM(E7:E15)</f>
        <v>0</v>
      </c>
      <c r="F16" s="230"/>
      <c r="G16" s="230"/>
      <c r="H16" s="232"/>
      <c r="I16" s="233"/>
      <c r="J16" s="230"/>
      <c r="K16" s="234"/>
      <c r="L16" s="235"/>
      <c r="M16" s="231">
        <f>SUM(M7:M15)</f>
        <v>0</v>
      </c>
      <c r="N16" s="1"/>
    </row>
    <row r="17" spans="1:14" x14ac:dyDescent="0.2">
      <c r="A17" s="237"/>
      <c r="B17" s="238"/>
      <c r="C17" s="239" t="s">
        <v>98</v>
      </c>
      <c r="D17" s="240"/>
      <c r="E17" s="240"/>
      <c r="F17" s="3">
        <v>7386</v>
      </c>
      <c r="G17" s="220"/>
      <c r="H17" s="220">
        <v>0</v>
      </c>
      <c r="I17" s="221"/>
      <c r="J17" s="222">
        <f>ROUND(F17*(1+G17+H17+I17),0)</f>
        <v>7386</v>
      </c>
      <c r="K17" s="241"/>
      <c r="L17" s="224">
        <f>ROUND(J17*K17,2)</f>
        <v>0</v>
      </c>
      <c r="M17" s="225">
        <f>ROUND(L17*E17,2)</f>
        <v>0</v>
      </c>
      <c r="N17" s="5"/>
    </row>
    <row r="18" spans="1:14" ht="13.5" thickBot="1" x14ac:dyDescent="0.25">
      <c r="A18" s="226"/>
      <c r="B18" s="227"/>
      <c r="C18" s="239" t="s">
        <v>98</v>
      </c>
      <c r="D18" s="228"/>
      <c r="E18" s="228"/>
      <c r="F18" s="3">
        <v>7386</v>
      </c>
      <c r="G18" s="228"/>
      <c r="H18" s="220">
        <v>0</v>
      </c>
      <c r="I18" s="229"/>
      <c r="J18" s="222">
        <f>ROUND(F18*(1+G18+H18+I18),0)</f>
        <v>7386</v>
      </c>
      <c r="K18" s="241"/>
      <c r="L18" s="224">
        <f>ROUND(J18*K18,2)</f>
        <v>0</v>
      </c>
      <c r="M18" s="225">
        <f>ROUND(L18*E18,2)</f>
        <v>0</v>
      </c>
      <c r="N18" s="5"/>
    </row>
    <row r="19" spans="1:14" ht="13.5" thickBot="1" x14ac:dyDescent="0.25">
      <c r="A19" s="336" t="s">
        <v>99</v>
      </c>
      <c r="B19" s="337"/>
      <c r="C19" s="337"/>
      <c r="D19" s="258"/>
      <c r="E19" s="259">
        <f>SUM(E17:E18)</f>
        <v>0</v>
      </c>
      <c r="F19" s="258"/>
      <c r="G19" s="258"/>
      <c r="H19" s="260"/>
      <c r="I19" s="261"/>
      <c r="J19" s="258"/>
      <c r="K19" s="294"/>
      <c r="L19" s="295"/>
      <c r="M19" s="262">
        <f>SUM(M17:M18)</f>
        <v>0</v>
      </c>
      <c r="N19" s="1"/>
    </row>
    <row r="20" spans="1:14" x14ac:dyDescent="0.2">
      <c r="A20" s="207"/>
      <c r="B20" s="208"/>
      <c r="C20" s="209" t="s">
        <v>100</v>
      </c>
      <c r="D20" s="210"/>
      <c r="E20" s="210"/>
      <c r="F20" s="211">
        <v>7386</v>
      </c>
      <c r="G20" s="210"/>
      <c r="H20" s="210">
        <v>0</v>
      </c>
      <c r="I20" s="210"/>
      <c r="J20" s="305">
        <f>ROUND(F20*(1+G20+H20+I20),0)</f>
        <v>7386</v>
      </c>
      <c r="K20" s="306"/>
      <c r="L20" s="307">
        <f>ROUND(J20*K20,2)</f>
        <v>0</v>
      </c>
      <c r="M20" s="308">
        <f>ROUND(L20*E20,2)</f>
        <v>0</v>
      </c>
      <c r="N20" s="1"/>
    </row>
    <row r="21" spans="1:14" x14ac:dyDescent="0.2">
      <c r="A21" s="217"/>
      <c r="B21" s="218"/>
      <c r="C21" s="219" t="s">
        <v>100</v>
      </c>
      <c r="D21" s="220"/>
      <c r="E21" s="220"/>
      <c r="F21" s="3">
        <v>7386</v>
      </c>
      <c r="G21" s="220"/>
      <c r="H21" s="220">
        <v>0</v>
      </c>
      <c r="I21" s="220"/>
      <c r="J21" s="302">
        <f>ROUND(F21*(1+G21+H21+I21),0)</f>
        <v>7386</v>
      </c>
      <c r="K21" s="303"/>
      <c r="L21" s="304">
        <f>ROUND(J21*K21,2)</f>
        <v>0</v>
      </c>
      <c r="M21" s="309">
        <f>ROUND(L21*E21,2)</f>
        <v>0</v>
      </c>
      <c r="N21" s="1"/>
    </row>
    <row r="22" spans="1:14" x14ac:dyDescent="0.2">
      <c r="A22" s="217"/>
      <c r="B22" s="218"/>
      <c r="C22" s="219" t="s">
        <v>100</v>
      </c>
      <c r="D22" s="220"/>
      <c r="E22" s="220"/>
      <c r="F22" s="3">
        <v>7386</v>
      </c>
      <c r="G22" s="220"/>
      <c r="H22" s="220">
        <v>0</v>
      </c>
      <c r="I22" s="220"/>
      <c r="J22" s="302">
        <f t="shared" ref="J22:J25" si="3">ROUND(F22*(1+G22+H22+I22),0)</f>
        <v>7386</v>
      </c>
      <c r="K22" s="303"/>
      <c r="L22" s="304">
        <f t="shared" ref="L22:L25" si="4">ROUND(J22*K22,2)</f>
        <v>0</v>
      </c>
      <c r="M22" s="309">
        <f t="shared" ref="M22:M25" si="5">ROUND(L22*E22,2)</f>
        <v>0</v>
      </c>
      <c r="N22" s="1"/>
    </row>
    <row r="23" spans="1:14" x14ac:dyDescent="0.2">
      <c r="A23" s="217"/>
      <c r="B23" s="218"/>
      <c r="C23" s="219" t="s">
        <v>100</v>
      </c>
      <c r="D23" s="220"/>
      <c r="E23" s="220"/>
      <c r="F23" s="3">
        <v>7386</v>
      </c>
      <c r="G23" s="220"/>
      <c r="H23" s="220">
        <v>0</v>
      </c>
      <c r="I23" s="220"/>
      <c r="J23" s="302">
        <f t="shared" si="3"/>
        <v>7386</v>
      </c>
      <c r="K23" s="303"/>
      <c r="L23" s="304">
        <f t="shared" si="4"/>
        <v>0</v>
      </c>
      <c r="M23" s="309">
        <f t="shared" si="5"/>
        <v>0</v>
      </c>
      <c r="N23" s="1"/>
    </row>
    <row r="24" spans="1:14" x14ac:dyDescent="0.2">
      <c r="A24" s="217"/>
      <c r="B24" s="218"/>
      <c r="C24" s="219" t="s">
        <v>100</v>
      </c>
      <c r="D24" s="220"/>
      <c r="E24" s="220"/>
      <c r="F24" s="3">
        <v>7386</v>
      </c>
      <c r="G24" s="220"/>
      <c r="H24" s="220">
        <v>0</v>
      </c>
      <c r="I24" s="220"/>
      <c r="J24" s="302">
        <f t="shared" si="3"/>
        <v>7386</v>
      </c>
      <c r="K24" s="303"/>
      <c r="L24" s="304">
        <f t="shared" si="4"/>
        <v>0</v>
      </c>
      <c r="M24" s="309">
        <f t="shared" si="5"/>
        <v>0</v>
      </c>
      <c r="N24" s="1"/>
    </row>
    <row r="25" spans="1:14" x14ac:dyDescent="0.2">
      <c r="A25" s="217"/>
      <c r="B25" s="218"/>
      <c r="C25" s="219" t="s">
        <v>100</v>
      </c>
      <c r="D25" s="220"/>
      <c r="E25" s="220"/>
      <c r="F25" s="3">
        <v>7386</v>
      </c>
      <c r="G25" s="220"/>
      <c r="H25" s="220">
        <v>0</v>
      </c>
      <c r="I25" s="220"/>
      <c r="J25" s="302">
        <f t="shared" si="3"/>
        <v>7386</v>
      </c>
      <c r="K25" s="303"/>
      <c r="L25" s="304">
        <f t="shared" si="4"/>
        <v>0</v>
      </c>
      <c r="M25" s="309">
        <f t="shared" si="5"/>
        <v>0</v>
      </c>
      <c r="N25" s="1"/>
    </row>
    <row r="26" spans="1:14" x14ac:dyDescent="0.2">
      <c r="A26" s="217"/>
      <c r="B26" s="218"/>
      <c r="C26" s="219" t="s">
        <v>100</v>
      </c>
      <c r="D26" s="220"/>
      <c r="E26" s="220"/>
      <c r="F26" s="3">
        <v>7386</v>
      </c>
      <c r="G26" s="220"/>
      <c r="H26" s="220">
        <v>0</v>
      </c>
      <c r="I26" s="220"/>
      <c r="J26" s="302">
        <f>ROUND(F26*(1+G26+H26+I26),0)</f>
        <v>7386</v>
      </c>
      <c r="K26" s="303"/>
      <c r="L26" s="304">
        <f>ROUND(J26*K26,2)</f>
        <v>0</v>
      </c>
      <c r="M26" s="309">
        <f>ROUND(L26*E26,2)</f>
        <v>0</v>
      </c>
      <c r="N26" s="5"/>
    </row>
    <row r="27" spans="1:14" ht="13.5" thickBot="1" x14ac:dyDescent="0.25">
      <c r="A27" s="284"/>
      <c r="B27" s="285"/>
      <c r="C27" s="286" t="s">
        <v>100</v>
      </c>
      <c r="D27" s="287"/>
      <c r="E27" s="287"/>
      <c r="F27" s="288">
        <v>7386</v>
      </c>
      <c r="G27" s="287"/>
      <c r="H27" s="287">
        <v>0</v>
      </c>
      <c r="I27" s="287"/>
      <c r="J27" s="310">
        <f>ROUND(F27*(1+G27+H27+I27),0)</f>
        <v>7386</v>
      </c>
      <c r="K27" s="311"/>
      <c r="L27" s="312">
        <f>ROUND(J27*K27,2)</f>
        <v>0</v>
      </c>
      <c r="M27" s="313">
        <f>ROUND(L27*E27,2)</f>
        <v>0</v>
      </c>
      <c r="N27" s="5"/>
    </row>
    <row r="28" spans="1:14" ht="13.5" thickBot="1" x14ac:dyDescent="0.25">
      <c r="A28" s="338" t="s">
        <v>101</v>
      </c>
      <c r="B28" s="339"/>
      <c r="C28" s="339"/>
      <c r="D28" s="296"/>
      <c r="E28" s="297">
        <f>SUM(E20:E27)</f>
        <v>0</v>
      </c>
      <c r="F28" s="296"/>
      <c r="G28" s="296"/>
      <c r="H28" s="298"/>
      <c r="I28" s="299"/>
      <c r="J28" s="296"/>
      <c r="K28" s="300"/>
      <c r="L28" s="301"/>
      <c r="M28" s="297">
        <f>SUM(M20:M27)</f>
        <v>0</v>
      </c>
      <c r="N28" s="1"/>
    </row>
    <row r="29" spans="1:14" x14ac:dyDescent="0.2">
      <c r="A29" s="243"/>
      <c r="B29" s="244"/>
      <c r="C29" s="239" t="s">
        <v>102</v>
      </c>
      <c r="D29" s="245"/>
      <c r="E29" s="245"/>
      <c r="F29" s="3">
        <v>7386</v>
      </c>
      <c r="G29" s="220"/>
      <c r="H29" s="220">
        <v>0</v>
      </c>
      <c r="I29" s="221"/>
      <c r="J29" s="222">
        <f>ROUND(F29*(1+G29+H29+I29),0)</f>
        <v>7386</v>
      </c>
      <c r="K29" s="241"/>
      <c r="L29" s="224">
        <f>ROUND(J29*K29,2)</f>
        <v>0</v>
      </c>
      <c r="M29" s="225">
        <f>ROUND(L29*E29,2)</f>
        <v>0</v>
      </c>
      <c r="N29" s="1"/>
    </row>
    <row r="30" spans="1:14" x14ac:dyDescent="0.2">
      <c r="A30" s="246"/>
      <c r="B30" s="247"/>
      <c r="C30" s="239" t="s">
        <v>102</v>
      </c>
      <c r="D30" s="248"/>
      <c r="E30" s="248"/>
      <c r="F30" s="3">
        <v>7386</v>
      </c>
      <c r="G30" s="248"/>
      <c r="H30" s="3">
        <v>0</v>
      </c>
      <c r="I30" s="249"/>
      <c r="J30" s="222">
        <f>ROUND(F30*(1+G30+H30+I30),0)</f>
        <v>7386</v>
      </c>
      <c r="K30" s="241"/>
      <c r="L30" s="224">
        <f>ROUND(J30*K30,2)</f>
        <v>0</v>
      </c>
      <c r="M30" s="225">
        <f>ROUND(L30*E30,2)</f>
        <v>0</v>
      </c>
      <c r="N30" s="1"/>
    </row>
    <row r="31" spans="1:14" x14ac:dyDescent="0.2">
      <c r="A31" s="246"/>
      <c r="B31" s="247"/>
      <c r="C31" s="239" t="s">
        <v>102</v>
      </c>
      <c r="D31" s="248"/>
      <c r="E31" s="248"/>
      <c r="F31" s="3">
        <v>7386</v>
      </c>
      <c r="G31" s="248"/>
      <c r="H31" s="3">
        <v>0</v>
      </c>
      <c r="I31" s="249"/>
      <c r="J31" s="222">
        <f>ROUND(F31*(1+G31+H31+I31),0)</f>
        <v>7386</v>
      </c>
      <c r="K31" s="241"/>
      <c r="L31" s="224">
        <f>ROUND(J31*K31,2)</f>
        <v>0</v>
      </c>
      <c r="M31" s="225">
        <f>ROUND(L31*E31,2)</f>
        <v>0</v>
      </c>
      <c r="N31" s="1"/>
    </row>
    <row r="32" spans="1:14" ht="13.5" thickBot="1" x14ac:dyDescent="0.25">
      <c r="A32" s="250"/>
      <c r="B32" s="251"/>
      <c r="C32" s="239" t="s">
        <v>102</v>
      </c>
      <c r="D32" s="252"/>
      <c r="E32" s="252"/>
      <c r="F32" s="3">
        <v>7386</v>
      </c>
      <c r="G32" s="252"/>
      <c r="H32" s="3">
        <v>0</v>
      </c>
      <c r="I32" s="253"/>
      <c r="J32" s="222">
        <f>ROUND(F32*(1+G32+H32+I32),0)</f>
        <v>7386</v>
      </c>
      <c r="K32" s="241"/>
      <c r="L32" s="224">
        <f>ROUND(J32*K32,2)</f>
        <v>0</v>
      </c>
      <c r="M32" s="225">
        <f>ROUND(L32*E32,2)</f>
        <v>0</v>
      </c>
      <c r="N32" s="1"/>
    </row>
    <row r="33" spans="1:14" ht="13.5" thickBot="1" x14ac:dyDescent="0.25">
      <c r="A33" s="334" t="s">
        <v>103</v>
      </c>
      <c r="B33" s="335"/>
      <c r="C33" s="335"/>
      <c r="D33" s="230"/>
      <c r="E33" s="231">
        <f>SUM(E29:E32)</f>
        <v>0</v>
      </c>
      <c r="F33" s="230"/>
      <c r="G33" s="230"/>
      <c r="H33" s="232"/>
      <c r="I33" s="233"/>
      <c r="J33" s="230"/>
      <c r="K33" s="242"/>
      <c r="L33" s="235"/>
      <c r="M33" s="236">
        <f>SUM(M29:M32)</f>
        <v>0</v>
      </c>
      <c r="N33" s="1"/>
    </row>
    <row r="34" spans="1:14" x14ac:dyDescent="0.2">
      <c r="A34" s="243"/>
      <c r="B34" s="244"/>
      <c r="C34" s="239" t="s">
        <v>104</v>
      </c>
      <c r="D34" s="245"/>
      <c r="E34" s="245"/>
      <c r="F34" s="3">
        <v>7386</v>
      </c>
      <c r="G34" s="220"/>
      <c r="H34" s="220">
        <v>0</v>
      </c>
      <c r="I34" s="221"/>
      <c r="J34" s="222">
        <f>ROUND(F34*(1+G34+H34+I34),0)</f>
        <v>7386</v>
      </c>
      <c r="K34" s="241"/>
      <c r="L34" s="224">
        <f>ROUND(J34*K34,2)</f>
        <v>0</v>
      </c>
      <c r="M34" s="225">
        <f>ROUND(L34*E34,2)</f>
        <v>0</v>
      </c>
      <c r="N34" s="1"/>
    </row>
    <row r="35" spans="1:14" x14ac:dyDescent="0.2">
      <c r="A35" s="246"/>
      <c r="B35" s="247"/>
      <c r="C35" s="239" t="s">
        <v>104</v>
      </c>
      <c r="D35" s="248"/>
      <c r="E35" s="248"/>
      <c r="F35" s="3">
        <v>7386</v>
      </c>
      <c r="G35" s="248"/>
      <c r="H35" s="220">
        <v>0</v>
      </c>
      <c r="I35" s="249"/>
      <c r="J35" s="222">
        <f>ROUND(F35*(1+G35+H35+I35),0)</f>
        <v>7386</v>
      </c>
      <c r="K35" s="241"/>
      <c r="L35" s="224">
        <f>ROUND(J35*K35,2)</f>
        <v>0</v>
      </c>
      <c r="M35" s="225">
        <f>ROUND(L35*E35,2)</f>
        <v>0</v>
      </c>
      <c r="N35" s="1"/>
    </row>
    <row r="36" spans="1:14" ht="13.5" thickBot="1" x14ac:dyDescent="0.25">
      <c r="A36" s="250"/>
      <c r="B36" s="251"/>
      <c r="C36" s="239" t="s">
        <v>104</v>
      </c>
      <c r="D36" s="252"/>
      <c r="E36" s="252"/>
      <c r="F36" s="3">
        <v>7386</v>
      </c>
      <c r="G36" s="252"/>
      <c r="H36" s="220">
        <v>0</v>
      </c>
      <c r="I36" s="253"/>
      <c r="J36" s="222">
        <f>ROUND(F36*(1+G36+H36+I36),0)</f>
        <v>7386</v>
      </c>
      <c r="K36" s="241"/>
      <c r="L36" s="224">
        <f>ROUND(J36*K36,2)</f>
        <v>0</v>
      </c>
      <c r="M36" s="225">
        <f>ROUND(L36*E36,2)</f>
        <v>0</v>
      </c>
      <c r="N36" s="1"/>
    </row>
    <row r="37" spans="1:14" ht="13.5" thickBot="1" x14ac:dyDescent="0.25">
      <c r="A37" s="334" t="s">
        <v>105</v>
      </c>
      <c r="B37" s="335"/>
      <c r="C37" s="335"/>
      <c r="D37" s="230"/>
      <c r="E37" s="231">
        <f>SUM(E34:E36)</f>
        <v>0</v>
      </c>
      <c r="F37" s="230"/>
      <c r="G37" s="230"/>
      <c r="H37" s="232"/>
      <c r="I37" s="233"/>
      <c r="J37" s="230"/>
      <c r="K37" s="242"/>
      <c r="L37" s="235"/>
      <c r="M37" s="236">
        <f>SUM(M34:M36)</f>
        <v>0</v>
      </c>
      <c r="N37" s="1"/>
    </row>
    <row r="38" spans="1:14" x14ac:dyDescent="0.2">
      <c r="A38" s="243"/>
      <c r="B38" s="244"/>
      <c r="C38" s="239" t="s">
        <v>106</v>
      </c>
      <c r="D38" s="245"/>
      <c r="E38" s="245"/>
      <c r="F38" s="4">
        <v>7386</v>
      </c>
      <c r="G38" s="240"/>
      <c r="H38" s="240">
        <v>0.01</v>
      </c>
      <c r="I38" s="254"/>
      <c r="J38" s="255">
        <f>ROUND(F38*(1+G38+H38+I38),0)</f>
        <v>7460</v>
      </c>
      <c r="K38" s="241"/>
      <c r="L38" s="256">
        <f>ROUND(J38*K38,2)</f>
        <v>0</v>
      </c>
      <c r="M38" s="257">
        <f>ROUND(L38*E38,2)</f>
        <v>0</v>
      </c>
      <c r="N38" s="1"/>
    </row>
    <row r="39" spans="1:14" x14ac:dyDescent="0.2">
      <c r="A39" s="246"/>
      <c r="B39" s="247"/>
      <c r="C39" s="239" t="s">
        <v>106</v>
      </c>
      <c r="D39" s="248"/>
      <c r="E39" s="248"/>
      <c r="F39" s="3">
        <v>7386</v>
      </c>
      <c r="G39" s="248"/>
      <c r="H39" s="240">
        <v>0.01</v>
      </c>
      <c r="I39" s="249"/>
      <c r="J39" s="222">
        <f>ROUND(F39*(1+G39+H39+I39),0)</f>
        <v>7460</v>
      </c>
      <c r="K39" s="241"/>
      <c r="L39" s="224">
        <f>ROUND(J39*K39,2)</f>
        <v>0</v>
      </c>
      <c r="M39" s="225">
        <f>ROUND(L39*E39,2)</f>
        <v>0</v>
      </c>
      <c r="N39" s="1"/>
    </row>
    <row r="40" spans="1:14" ht="13.5" thickBot="1" x14ac:dyDescent="0.25">
      <c r="A40" s="250"/>
      <c r="B40" s="251"/>
      <c r="C40" s="239" t="s">
        <v>106</v>
      </c>
      <c r="D40" s="252"/>
      <c r="E40" s="252"/>
      <c r="F40" s="3">
        <v>7386</v>
      </c>
      <c r="G40" s="252"/>
      <c r="H40" s="240">
        <v>0.01</v>
      </c>
      <c r="I40" s="253"/>
      <c r="J40" s="222">
        <f>ROUND(F40*(1+G40+H40+I40),0)</f>
        <v>7460</v>
      </c>
      <c r="K40" s="241"/>
      <c r="L40" s="224">
        <f>ROUND(J40*K40,2)</f>
        <v>0</v>
      </c>
      <c r="M40" s="225">
        <f>ROUND(L40*E40,2)</f>
        <v>0</v>
      </c>
      <c r="N40" s="1"/>
    </row>
    <row r="41" spans="1:14" ht="13.5" thickBot="1" x14ac:dyDescent="0.25">
      <c r="A41" s="331" t="s">
        <v>107</v>
      </c>
      <c r="B41" s="332"/>
      <c r="C41" s="333"/>
      <c r="D41" s="230"/>
      <c r="E41" s="231">
        <f>SUM(E38:E40)</f>
        <v>0</v>
      </c>
      <c r="F41" s="230"/>
      <c r="G41" s="230"/>
      <c r="H41" s="232"/>
      <c r="I41" s="233"/>
      <c r="J41" s="230"/>
      <c r="K41" s="242"/>
      <c r="L41" s="235"/>
      <c r="M41" s="236">
        <f>SUM(M38:M40)</f>
        <v>0</v>
      </c>
      <c r="N41" s="1"/>
    </row>
    <row r="42" spans="1:14" ht="14.25" thickTop="1" thickBot="1" x14ac:dyDescent="0.25">
      <c r="A42" s="263" t="s">
        <v>14</v>
      </c>
      <c r="B42" s="264"/>
      <c r="C42" s="264"/>
      <c r="D42" s="265"/>
      <c r="E42" s="266">
        <f>E16+E19+E28+E33+E37+E41</f>
        <v>0</v>
      </c>
      <c r="F42" s="265"/>
      <c r="G42" s="265"/>
      <c r="H42" s="267"/>
      <c r="I42" s="268"/>
      <c r="J42" s="269"/>
      <c r="K42" s="270"/>
      <c r="L42" s="271"/>
      <c r="M42" s="266">
        <f>M16+M19+M28+M33+M37+M41</f>
        <v>0</v>
      </c>
      <c r="N42" s="1"/>
    </row>
    <row r="45" spans="1:14" ht="15" x14ac:dyDescent="0.25">
      <c r="A45" s="189" t="s">
        <v>0</v>
      </c>
    </row>
  </sheetData>
  <mergeCells count="7">
    <mergeCell ref="A41:C41"/>
    <mergeCell ref="K1:N1"/>
    <mergeCell ref="A16:C16"/>
    <mergeCell ref="A19:C19"/>
    <mergeCell ref="A28:C28"/>
    <mergeCell ref="A33:C33"/>
    <mergeCell ref="A37:C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</vt:lpstr>
      <vt:lpstr>ОП</vt:lpstr>
      <vt:lpstr>УВП</vt:lpstr>
      <vt:lpstr>Мед.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Голованова Ольга Анатольевна</dc:creator>
  <cp:lastModifiedBy>Голованова, Ольга Анатольевна</cp:lastModifiedBy>
  <cp:lastPrinted>2020-07-29T08:46:05Z</cp:lastPrinted>
  <dcterms:created xsi:type="dcterms:W3CDTF">2011-09-05T10:46:18Z</dcterms:created>
  <dcterms:modified xsi:type="dcterms:W3CDTF">2025-10-21T08:33:54Z</dcterms:modified>
</cp:coreProperties>
</file>