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ЦДО" sheetId="2" r:id="rId1"/>
  </sheets>
  <definedNames>
    <definedName name="_xlnm.Print_Area" localSheetId="0">ЦДО!$A$1:$J$29</definedName>
  </definedNames>
  <calcPr calcId="145621"/>
</workbook>
</file>

<file path=xl/calcChain.xml><?xml version="1.0" encoding="utf-8"?>
<calcChain xmlns="http://schemas.openxmlformats.org/spreadsheetml/2006/main">
  <c r="L19" i="2" l="1"/>
  <c r="L17" i="2"/>
  <c r="O30" i="2"/>
  <c r="N30" i="2"/>
  <c r="M30" i="2"/>
  <c r="L30" i="2"/>
  <c r="O29" i="2"/>
  <c r="M29" i="2"/>
  <c r="N29" i="2" s="1"/>
  <c r="L29" i="2"/>
  <c r="O28" i="2"/>
  <c r="M28" i="2"/>
  <c r="N28" i="2" s="1"/>
  <c r="L28" i="2"/>
  <c r="O27" i="2"/>
  <c r="M27" i="2"/>
  <c r="N27" i="2" s="1"/>
  <c r="L27" i="2"/>
  <c r="O26" i="2"/>
  <c r="M26" i="2"/>
  <c r="N26" i="2" s="1"/>
  <c r="L26" i="2"/>
  <c r="O25" i="2"/>
  <c r="M25" i="2"/>
  <c r="N25" i="2" s="1"/>
  <c r="L25" i="2"/>
  <c r="O24" i="2"/>
  <c r="M24" i="2"/>
  <c r="N24" i="2" s="1"/>
  <c r="L24" i="2"/>
  <c r="O23" i="2"/>
  <c r="M23" i="2"/>
  <c r="N23" i="2" s="1"/>
  <c r="L23" i="2"/>
  <c r="O18" i="2"/>
  <c r="M18" i="2"/>
  <c r="N18" i="2" s="1"/>
  <c r="L18" i="2"/>
  <c r="O16" i="2"/>
  <c r="K12" i="2"/>
  <c r="M17" i="2" l="1"/>
  <c r="O17" i="2" s="1"/>
  <c r="L16" i="2" l="1"/>
  <c r="M16" i="2" s="1"/>
  <c r="N16" i="2" s="1"/>
  <c r="L22" i="2"/>
  <c r="L21" i="2"/>
  <c r="L20" i="2"/>
  <c r="M20" i="2" s="1"/>
  <c r="M19" i="2"/>
  <c r="O19" i="2" s="1"/>
  <c r="O20" i="2" l="1"/>
  <c r="M22" i="2"/>
  <c r="O22" i="2" s="1"/>
  <c r="M21" i="2"/>
  <c r="O21" i="2" s="1"/>
  <c r="E31" i="2" l="1"/>
  <c r="G31" i="2"/>
  <c r="H31" i="2"/>
  <c r="I31" i="2"/>
  <c r="J31" i="2"/>
  <c r="K31" i="2"/>
  <c r="D31" i="2"/>
  <c r="F30" i="2" l="1"/>
  <c r="F31" i="2" s="1"/>
  <c r="L31" i="2" l="1"/>
  <c r="M31" i="2" l="1"/>
  <c r="O31" i="2"/>
  <c r="R33" i="2" l="1"/>
  <c r="S33" i="2" s="1"/>
  <c r="N31" i="2" l="1"/>
</calcChain>
</file>

<file path=xl/sharedStrings.xml><?xml version="1.0" encoding="utf-8"?>
<sst xmlns="http://schemas.openxmlformats.org/spreadsheetml/2006/main" count="61" uniqueCount="49">
  <si>
    <t>наименование</t>
  </si>
  <si>
    <t xml:space="preserve">Структурное подразделение </t>
  </si>
  <si>
    <t>(наименование организации)</t>
  </si>
  <si>
    <t xml:space="preserve">Штат в количестве      </t>
  </si>
  <si>
    <t>единиц</t>
  </si>
  <si>
    <t>Должность (специальность, профессия), разряд, класс (категория) квалификация</t>
  </si>
  <si>
    <t>Количество штатных единиц</t>
  </si>
  <si>
    <t>Тарифная ставка (оклад) и пр., руб.</t>
  </si>
  <si>
    <t>Надбавки, руб.</t>
  </si>
  <si>
    <t>Примечание</t>
  </si>
  <si>
    <t>код</t>
  </si>
  <si>
    <t>вылаты за наличие почетного звания, государственных наград, ученой степени</t>
  </si>
  <si>
    <t>АП</t>
  </si>
  <si>
    <t>ПП</t>
  </si>
  <si>
    <t>УВП</t>
  </si>
  <si>
    <t>ОП</t>
  </si>
  <si>
    <t>Педагог-организатор</t>
  </si>
  <si>
    <t>Методист</t>
  </si>
  <si>
    <t>Социальный педагог</t>
  </si>
  <si>
    <t xml:space="preserve">Педагог-психолог </t>
  </si>
  <si>
    <t>Концертмейстер</t>
  </si>
  <si>
    <t xml:space="preserve">Педагог дополнительного образования </t>
  </si>
  <si>
    <t>Системный администратор</t>
  </si>
  <si>
    <t>Лаборант</t>
  </si>
  <si>
    <t>Реставратор музыкальных инструментов</t>
  </si>
  <si>
    <t>Настройщик музыкальных инструментов</t>
  </si>
  <si>
    <t>Вахтер</t>
  </si>
  <si>
    <t>Уборщик служебных помещений</t>
  </si>
  <si>
    <t>Сторож</t>
  </si>
  <si>
    <t>Руководитель структурного подразделения</t>
  </si>
  <si>
    <t>ФОНД ОПЛАТЫ ТРУДА</t>
  </si>
  <si>
    <t>на период с      "01"  октября  2025 г.</t>
  </si>
  <si>
    <t>Стимулирующие выплаты 20%</t>
  </si>
  <si>
    <t xml:space="preserve"> надбавка к ЗП (5,4%+13,2%)</t>
  </si>
  <si>
    <t>Стимулирующие выплаты (для контроля предельного минимального уровня ЗП для заявленных категорий)</t>
  </si>
  <si>
    <t xml:space="preserve">Всего в месяц </t>
  </si>
  <si>
    <t>за работу в ночные и праздничные дни</t>
  </si>
  <si>
    <t>за работу в условиях, отклоняющихся от нормальных (по результатам оценки условий труда)</t>
  </si>
  <si>
    <t>Средстава для замены лиц, уходящих в отпуск</t>
  </si>
  <si>
    <t>Выплаты педагогическим работникам (за исключением учителей, учителей-логопедов, учителей-дефектологов) по выявлению индивидуальных особенностей обучающихся</t>
  </si>
  <si>
    <t>Выплаты за дополнительную работу, не входящую в круг основных обязанностей</t>
  </si>
  <si>
    <t>ГБ</t>
  </si>
  <si>
    <t>Инженер</t>
  </si>
  <si>
    <t>ВСЕГО</t>
  </si>
  <si>
    <t>Директор образовательного комплекса</t>
  </si>
  <si>
    <t>_____________</t>
  </si>
  <si>
    <t>Заместитель главного бухгалтера ЦОФ</t>
  </si>
  <si>
    <t>________________</t>
  </si>
  <si>
    <t>расшифровка подписи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</si>
</sst>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 applyFill="1" applyBorder="1" applyAlignment="1">
      <alignment horizontal="left" vertical="top"/>
    </xf>
    <xf numFmtId="4" fontId="2" fillId="0" borderId="0" xfId="0" applyNumberFormat="1" applyFont="1"/>
    <xf numFmtId="4" fontId="3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8" fillId="3" borderId="16" xfId="0" applyNumberFormat="1" applyFont="1" applyFill="1" applyBorder="1" applyAlignment="1">
      <alignment vertical="center" wrapText="1"/>
    </xf>
    <xf numFmtId="4" fontId="2" fillId="3" borderId="16" xfId="0" applyNumberFormat="1" applyFont="1" applyFill="1" applyBorder="1" applyAlignment="1">
      <alignment vertical="center" wrapText="1"/>
    </xf>
    <xf numFmtId="4" fontId="2" fillId="2" borderId="16" xfId="0" applyNumberFormat="1" applyFont="1" applyFill="1" applyBorder="1" applyAlignment="1">
      <alignment vertical="center" wrapText="1"/>
    </xf>
    <xf numFmtId="4" fontId="2" fillId="0" borderId="16" xfId="0" applyNumberFormat="1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 wrapText="1"/>
    </xf>
    <xf numFmtId="0" fontId="5" fillId="0" borderId="17" xfId="0" applyFont="1" applyFill="1" applyBorder="1" applyAlignment="1">
      <alignment vertical="top"/>
    </xf>
    <xf numFmtId="4" fontId="8" fillId="3" borderId="3" xfId="0" applyNumberFormat="1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4" fontId="2" fillId="2" borderId="18" xfId="0" applyNumberFormat="1" applyFont="1" applyFill="1" applyBorder="1" applyAlignment="1">
      <alignment vertical="center" wrapText="1"/>
    </xf>
    <xf numFmtId="4" fontId="8" fillId="3" borderId="9" xfId="0" applyNumberFormat="1" applyFont="1" applyFill="1" applyBorder="1" applyAlignment="1">
      <alignment vertical="center" wrapText="1"/>
    </xf>
    <xf numFmtId="4" fontId="2" fillId="3" borderId="9" xfId="0" applyNumberFormat="1" applyFont="1" applyFill="1" applyBorder="1" applyAlignment="1">
      <alignment vertical="center" wrapText="1"/>
    </xf>
    <xf numFmtId="4" fontId="2" fillId="2" borderId="20" xfId="0" applyNumberFormat="1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10" fillId="4" borderId="13" xfId="0" applyFont="1" applyFill="1" applyBorder="1" applyAlignment="1">
      <alignment horizontal="left" vertical="top"/>
    </xf>
    <xf numFmtId="4" fontId="12" fillId="4" borderId="16" xfId="0" applyNumberFormat="1" applyFont="1" applyFill="1" applyBorder="1" applyAlignment="1">
      <alignment vertical="center" wrapText="1"/>
    </xf>
    <xf numFmtId="4" fontId="2" fillId="4" borderId="18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5" fillId="3" borderId="15" xfId="0" applyNumberFormat="1" applyFont="1" applyFill="1" applyBorder="1" applyAlignment="1">
      <alignment vertical="center" shrinkToFit="1"/>
    </xf>
    <xf numFmtId="2" fontId="5" fillId="3" borderId="15" xfId="0" applyNumberFormat="1" applyFont="1" applyFill="1" applyBorder="1" applyAlignment="1">
      <alignment vertical="center" wrapText="1"/>
    </xf>
    <xf numFmtId="2" fontId="5" fillId="3" borderId="11" xfId="0" applyNumberFormat="1" applyFont="1" applyFill="1" applyBorder="1" applyAlignment="1">
      <alignment vertical="center" shrinkToFit="1"/>
    </xf>
    <xf numFmtId="2" fontId="5" fillId="3" borderId="10" xfId="0" applyNumberFormat="1" applyFont="1" applyFill="1" applyBorder="1" applyAlignment="1">
      <alignment vertical="center" shrinkToFit="1"/>
    </xf>
    <xf numFmtId="2" fontId="10" fillId="3" borderId="3" xfId="0" applyNumberFormat="1" applyFont="1" applyFill="1" applyBorder="1" applyAlignment="1">
      <alignment vertical="center"/>
    </xf>
    <xf numFmtId="2" fontId="5" fillId="3" borderId="3" xfId="0" applyNumberFormat="1" applyFont="1" applyFill="1" applyBorder="1" applyAlignment="1">
      <alignment vertical="center" shrinkToFit="1"/>
    </xf>
    <xf numFmtId="2" fontId="5" fillId="3" borderId="3" xfId="0" applyNumberFormat="1" applyFont="1" applyFill="1" applyBorder="1" applyAlignment="1">
      <alignment vertical="center" wrapText="1"/>
    </xf>
    <xf numFmtId="2" fontId="5" fillId="4" borderId="13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vertical="justify"/>
    </xf>
    <xf numFmtId="0" fontId="3" fillId="2" borderId="27" xfId="1" applyFont="1" applyFill="1" applyBorder="1" applyAlignment="1">
      <alignment horizontal="left" wrapText="1"/>
    </xf>
    <xf numFmtId="0" fontId="11" fillId="2" borderId="27" xfId="1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vertical="top" wrapText="1"/>
    </xf>
    <xf numFmtId="0" fontId="3" fillId="4" borderId="27" xfId="1" applyFont="1" applyFill="1" applyBorder="1" applyAlignment="1">
      <alignment vertical="justify"/>
    </xf>
    <xf numFmtId="0" fontId="3" fillId="4" borderId="27" xfId="0" applyFont="1" applyFill="1" applyBorder="1" applyAlignment="1">
      <alignment horizontal="left" vertical="top" wrapText="1"/>
    </xf>
    <xf numFmtId="0" fontId="3" fillId="4" borderId="27" xfId="1" applyFont="1" applyFill="1" applyBorder="1" applyAlignment="1">
      <alignment horizontal="left" wrapText="1"/>
    </xf>
    <xf numFmtId="0" fontId="3" fillId="4" borderId="27" xfId="1" applyFont="1" applyFill="1" applyBorder="1" applyAlignment="1">
      <alignment horizontal="left" vertical="justify"/>
    </xf>
    <xf numFmtId="0" fontId="9" fillId="0" borderId="1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top"/>
    </xf>
    <xf numFmtId="0" fontId="14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2" fontId="2" fillId="3" borderId="16" xfId="0" applyNumberFormat="1" applyFont="1" applyFill="1" applyBorder="1" applyAlignment="1">
      <alignment vertical="center" wrapText="1"/>
    </xf>
    <xf numFmtId="2" fontId="2" fillId="3" borderId="16" xfId="0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0" fontId="17" fillId="0" borderId="0" xfId="0" applyFont="1"/>
    <xf numFmtId="4" fontId="17" fillId="0" borderId="0" xfId="0" applyNumberFormat="1" applyFont="1"/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5 2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16" zoomScale="70" zoomScaleNormal="70" zoomScaleSheetLayoutView="100" workbookViewId="0">
      <selection activeCell="J53" sqref="J53"/>
    </sheetView>
  </sheetViews>
  <sheetFormatPr defaultRowHeight="15" x14ac:dyDescent="0.2"/>
  <cols>
    <col min="1" max="1" width="12" style="25" customWidth="1"/>
    <col min="2" max="2" width="7" style="25" customWidth="1"/>
    <col min="3" max="3" width="42" style="6" customWidth="1"/>
    <col min="4" max="4" width="11.33203125" style="37" customWidth="1"/>
    <col min="5" max="5" width="12.5" style="50" customWidth="1"/>
    <col min="6" max="6" width="12.1640625" style="33" customWidth="1"/>
    <col min="7" max="7" width="15.5" style="33" customWidth="1"/>
    <col min="8" max="8" width="13.83203125" style="33" customWidth="1"/>
    <col min="9" max="9" width="15" style="33" customWidth="1"/>
    <col min="10" max="10" width="13.6640625" style="33" customWidth="1"/>
    <col min="11" max="12" width="14.1640625" style="33" customWidth="1"/>
    <col min="13" max="14" width="16.83203125" style="33" customWidth="1"/>
    <col min="15" max="15" width="14.1640625" style="33" customWidth="1"/>
    <col min="16" max="16" width="16.83203125" style="33" customWidth="1"/>
    <col min="17" max="17" width="9.33203125" style="6"/>
    <col min="18" max="19" width="17.6640625" style="6" customWidth="1"/>
    <col min="20" max="16384" width="9.33203125" style="6"/>
  </cols>
  <sheetData>
    <row r="1" spans="1:17" ht="12" customHeight="1" x14ac:dyDescent="0.25">
      <c r="A1" s="4"/>
      <c r="B1" s="5"/>
      <c r="C1" s="3"/>
      <c r="D1" s="32"/>
      <c r="E1" s="32"/>
    </row>
    <row r="2" spans="1:17" ht="12" customHeight="1" x14ac:dyDescent="0.25">
      <c r="A2" s="4"/>
      <c r="B2" s="5"/>
      <c r="C2" s="3"/>
      <c r="D2" s="32"/>
      <c r="E2" s="32"/>
    </row>
    <row r="3" spans="1:17" ht="12" customHeight="1" x14ac:dyDescent="0.25">
      <c r="A3" s="4"/>
      <c r="B3" s="5"/>
      <c r="C3" s="3"/>
      <c r="D3" s="32"/>
      <c r="E3" s="32"/>
    </row>
    <row r="4" spans="1:17" ht="12" customHeight="1" x14ac:dyDescent="0.25">
      <c r="A4" s="4"/>
      <c r="B4" s="5"/>
      <c r="C4" s="3"/>
      <c r="D4" s="32"/>
      <c r="E4" s="32"/>
    </row>
    <row r="5" spans="1:17" ht="12" customHeight="1" x14ac:dyDescent="0.25">
      <c r="A5" s="4"/>
      <c r="B5" s="5"/>
      <c r="C5" s="3"/>
      <c r="D5" s="32"/>
      <c r="E5" s="32"/>
    </row>
    <row r="6" spans="1:17" ht="39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7" ht="14.25" customHeight="1" x14ac:dyDescent="0.25">
      <c r="A7" s="78" t="s">
        <v>2</v>
      </c>
      <c r="B7" s="78"/>
      <c r="C7" s="78"/>
      <c r="D7" s="78"/>
      <c r="E7" s="78"/>
      <c r="F7" s="78"/>
      <c r="G7" s="78"/>
      <c r="H7" s="78"/>
      <c r="I7" s="78"/>
      <c r="J7" s="78"/>
      <c r="K7" s="37"/>
      <c r="L7" s="38"/>
      <c r="M7" s="38"/>
      <c r="N7" s="38"/>
      <c r="O7" s="38"/>
      <c r="P7" s="38"/>
    </row>
    <row r="8" spans="1:17" s="3" customFormat="1" ht="15" customHeight="1" x14ac:dyDescent="0.25">
      <c r="A8" s="7"/>
      <c r="B8" s="8"/>
      <c r="C8" s="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1"/>
    </row>
    <row r="9" spans="1:17" s="3" customFormat="1" ht="15" customHeight="1" x14ac:dyDescent="0.25">
      <c r="A9" s="7"/>
      <c r="B9" s="8"/>
      <c r="C9" s="8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"/>
    </row>
    <row r="10" spans="1:17" s="3" customFormat="1" ht="15" customHeight="1" x14ac:dyDescent="0.25">
      <c r="A10" s="7"/>
      <c r="B10" s="8"/>
      <c r="C10" s="7" t="s">
        <v>30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1"/>
    </row>
    <row r="11" spans="1:17" s="3" customFormat="1" ht="15" customHeight="1" x14ac:dyDescent="0.25">
      <c r="A11" s="7"/>
      <c r="C11" s="7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1"/>
    </row>
    <row r="12" spans="1:17" s="3" customFormat="1" ht="15" customHeight="1" x14ac:dyDescent="0.25">
      <c r="A12" s="7"/>
      <c r="B12" s="8"/>
      <c r="C12" s="8" t="s">
        <v>31</v>
      </c>
      <c r="D12" s="35"/>
      <c r="E12" s="35"/>
      <c r="F12" s="34"/>
      <c r="G12" s="35"/>
      <c r="H12" s="35"/>
      <c r="I12" s="35" t="s">
        <v>3</v>
      </c>
      <c r="J12" s="35"/>
      <c r="K12" s="39">
        <f>D31</f>
        <v>0</v>
      </c>
      <c r="L12" s="70" t="s">
        <v>4</v>
      </c>
      <c r="M12" s="35"/>
      <c r="O12" s="33"/>
      <c r="P12" s="35"/>
      <c r="Q12" s="1"/>
    </row>
    <row r="13" spans="1:17" ht="12" customHeight="1" thickBot="1" x14ac:dyDescent="0.3">
      <c r="A13" s="9"/>
      <c r="B13" s="5"/>
      <c r="C13" s="8"/>
      <c r="D13" s="40"/>
      <c r="E13" s="41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pans="1:17" ht="27.75" customHeight="1" x14ac:dyDescent="0.2">
      <c r="A14" s="79" t="s">
        <v>1</v>
      </c>
      <c r="B14" s="80"/>
      <c r="C14" s="81" t="s">
        <v>5</v>
      </c>
      <c r="D14" s="83" t="s">
        <v>6</v>
      </c>
      <c r="E14" s="83" t="s">
        <v>7</v>
      </c>
      <c r="F14" s="85" t="s">
        <v>8</v>
      </c>
      <c r="G14" s="85"/>
      <c r="H14" s="85"/>
      <c r="I14" s="85"/>
      <c r="J14" s="85"/>
      <c r="K14" s="85"/>
      <c r="L14" s="85" t="s">
        <v>32</v>
      </c>
      <c r="M14" s="85" t="s">
        <v>33</v>
      </c>
      <c r="N14" s="85" t="s">
        <v>34</v>
      </c>
      <c r="O14" s="85" t="s">
        <v>35</v>
      </c>
      <c r="P14" s="87" t="s">
        <v>9</v>
      </c>
    </row>
    <row r="15" spans="1:17" s="60" customFormat="1" ht="205.5" customHeight="1" thickBot="1" x14ac:dyDescent="0.25">
      <c r="A15" s="67" t="s">
        <v>0</v>
      </c>
      <c r="B15" s="68" t="s">
        <v>10</v>
      </c>
      <c r="C15" s="82"/>
      <c r="D15" s="84"/>
      <c r="E15" s="84"/>
      <c r="F15" s="69" t="s">
        <v>36</v>
      </c>
      <c r="G15" s="69" t="s">
        <v>37</v>
      </c>
      <c r="H15" s="69" t="s">
        <v>38</v>
      </c>
      <c r="I15" s="69" t="s">
        <v>39</v>
      </c>
      <c r="J15" s="69" t="s">
        <v>11</v>
      </c>
      <c r="K15" s="69" t="s">
        <v>40</v>
      </c>
      <c r="L15" s="86"/>
      <c r="M15" s="86"/>
      <c r="N15" s="86"/>
      <c r="O15" s="86"/>
      <c r="P15" s="88"/>
    </row>
    <row r="16" spans="1:17" s="60" customFormat="1" ht="30" customHeight="1" x14ac:dyDescent="0.2">
      <c r="A16" s="61"/>
      <c r="B16" s="62" t="s">
        <v>12</v>
      </c>
      <c r="C16" s="63" t="s">
        <v>29</v>
      </c>
      <c r="D16" s="64"/>
      <c r="E16" s="65"/>
      <c r="F16" s="66"/>
      <c r="G16" s="66"/>
      <c r="H16" s="66"/>
      <c r="I16" s="66"/>
      <c r="J16" s="66"/>
      <c r="K16" s="66"/>
      <c r="L16" s="12">
        <f t="shared" ref="L16" si="0">ROUND(SUM(E16:K16)*0.25,2)</f>
        <v>0</v>
      </c>
      <c r="M16" s="13">
        <f t="shared" ref="M16" si="1">ROUND(SUM(E16:L16)*0.1931,2)</f>
        <v>0</v>
      </c>
      <c r="N16" s="13">
        <f t="shared" ref="N16" si="2">ROUND(O16-SUM(E16:M16),2)</f>
        <v>0</v>
      </c>
      <c r="O16" s="13">
        <f>P16*D16</f>
        <v>0</v>
      </c>
      <c r="P16" s="14">
        <v>70000</v>
      </c>
    </row>
    <row r="17" spans="1:19" ht="24" customHeight="1" x14ac:dyDescent="0.2">
      <c r="A17" s="15"/>
      <c r="B17" s="24" t="s">
        <v>13</v>
      </c>
      <c r="C17" s="58" t="s">
        <v>16</v>
      </c>
      <c r="D17" s="42"/>
      <c r="E17" s="43"/>
      <c r="F17" s="10"/>
      <c r="G17" s="10"/>
      <c r="H17" s="10"/>
      <c r="I17" s="10"/>
      <c r="J17" s="11"/>
      <c r="K17" s="11"/>
      <c r="L17" s="28">
        <f>ROUND(SUM(E17:K17)*0.25,2)</f>
        <v>0</v>
      </c>
      <c r="M17" s="28">
        <f>ROUND(SUM(E17:L17)*0.1931,2)</f>
        <v>0</v>
      </c>
      <c r="N17" s="28"/>
      <c r="O17" s="28">
        <f>SUM(E17:M17)</f>
        <v>0</v>
      </c>
      <c r="P17" s="29"/>
    </row>
    <row r="18" spans="1:19" ht="24" customHeight="1" x14ac:dyDescent="0.2">
      <c r="A18" s="15"/>
      <c r="B18" s="24" t="s">
        <v>13</v>
      </c>
      <c r="C18" s="51" t="s">
        <v>17</v>
      </c>
      <c r="D18" s="47"/>
      <c r="E18" s="48"/>
      <c r="F18" s="16"/>
      <c r="G18" s="16"/>
      <c r="H18" s="16"/>
      <c r="I18" s="16"/>
      <c r="J18" s="17"/>
      <c r="K18" s="17"/>
      <c r="L18" s="12">
        <f t="shared" ref="L18" si="3">ROUND(SUM(E18:K18)*0.25,2)</f>
        <v>0</v>
      </c>
      <c r="M18" s="13">
        <f t="shared" ref="M18" si="4">ROUND(SUM(E18:L18)*0.1931,2)</f>
        <v>0</v>
      </c>
      <c r="N18" s="13">
        <f t="shared" ref="N18" si="5">ROUND(O18-SUM(E18:M18),2)</f>
        <v>0</v>
      </c>
      <c r="O18" s="13">
        <f>P18*D18</f>
        <v>0</v>
      </c>
      <c r="P18" s="18">
        <v>50000</v>
      </c>
    </row>
    <row r="19" spans="1:19" ht="24" customHeight="1" x14ac:dyDescent="0.2">
      <c r="A19" s="15"/>
      <c r="B19" s="24" t="s">
        <v>13</v>
      </c>
      <c r="C19" s="55" t="s">
        <v>18</v>
      </c>
      <c r="D19" s="47"/>
      <c r="E19" s="48"/>
      <c r="F19" s="16"/>
      <c r="G19" s="16"/>
      <c r="H19" s="16"/>
      <c r="I19" s="16"/>
      <c r="J19" s="17"/>
      <c r="K19" s="17"/>
      <c r="L19" s="28">
        <f>ROUND(SUM(E19:K19)*0.25,2)</f>
        <v>0</v>
      </c>
      <c r="M19" s="28">
        <f>ROUND(SUM(E19:L19)*0.1931,2)</f>
        <v>0</v>
      </c>
      <c r="N19" s="28"/>
      <c r="O19" s="28">
        <f>SUM(E19:M19)</f>
        <v>0</v>
      </c>
      <c r="P19" s="29"/>
    </row>
    <row r="20" spans="1:19" ht="18" customHeight="1" x14ac:dyDescent="0.2">
      <c r="A20" s="15"/>
      <c r="B20" s="24" t="s">
        <v>13</v>
      </c>
      <c r="C20" s="56" t="s">
        <v>19</v>
      </c>
      <c r="D20" s="47"/>
      <c r="E20" s="47"/>
      <c r="F20" s="16"/>
      <c r="G20" s="16"/>
      <c r="H20" s="16"/>
      <c r="I20" s="16"/>
      <c r="J20" s="17"/>
      <c r="K20" s="17"/>
      <c r="L20" s="28">
        <f>ROUND(SUM(E20:K20)*0.25,2)</f>
        <v>0</v>
      </c>
      <c r="M20" s="28">
        <f>ROUND(SUM(E20:L20)*0.1931,2)</f>
        <v>0</v>
      </c>
      <c r="N20" s="28"/>
      <c r="O20" s="28">
        <f>SUM(E20:M20)</f>
        <v>0</v>
      </c>
      <c r="P20" s="29"/>
    </row>
    <row r="21" spans="1:19" ht="18.75" customHeight="1" x14ac:dyDescent="0.2">
      <c r="A21" s="15"/>
      <c r="B21" s="24" t="s">
        <v>13</v>
      </c>
      <c r="C21" s="56" t="s">
        <v>20</v>
      </c>
      <c r="D21" s="47"/>
      <c r="E21" s="47"/>
      <c r="F21" s="16"/>
      <c r="G21" s="16"/>
      <c r="H21" s="16"/>
      <c r="I21" s="16"/>
      <c r="J21" s="17"/>
      <c r="K21" s="17"/>
      <c r="L21" s="28">
        <f>ROUND(SUM(E21:K21)*0.25,2)</f>
        <v>0</v>
      </c>
      <c r="M21" s="28">
        <f>ROUND(SUM(E21:L21)*0.1931,2)</f>
        <v>0</v>
      </c>
      <c r="N21" s="28"/>
      <c r="O21" s="28">
        <f>SUM(E21:M21)</f>
        <v>0</v>
      </c>
      <c r="P21" s="29"/>
    </row>
    <row r="22" spans="1:19" ht="29.25" customHeight="1" x14ac:dyDescent="0.25">
      <c r="A22" s="15"/>
      <c r="B22" s="24" t="s">
        <v>13</v>
      </c>
      <c r="C22" s="57" t="s">
        <v>21</v>
      </c>
      <c r="D22" s="47"/>
      <c r="E22" s="47"/>
      <c r="F22" s="16"/>
      <c r="G22" s="16"/>
      <c r="H22" s="16"/>
      <c r="I22" s="16"/>
      <c r="J22" s="17"/>
      <c r="K22" s="17"/>
      <c r="L22" s="28">
        <f>ROUND(SUM(E22:K22)*0.25,2)</f>
        <v>0</v>
      </c>
      <c r="M22" s="28">
        <f>ROUND(SUM(E22:L22)*0.1931,2)</f>
        <v>0</v>
      </c>
      <c r="N22" s="28"/>
      <c r="O22" s="28">
        <f>SUM(E22:M22)</f>
        <v>0</v>
      </c>
      <c r="P22" s="29"/>
    </row>
    <row r="23" spans="1:19" ht="21" customHeight="1" x14ac:dyDescent="0.25">
      <c r="A23" s="15"/>
      <c r="B23" s="24" t="s">
        <v>14</v>
      </c>
      <c r="C23" s="52" t="s">
        <v>42</v>
      </c>
      <c r="D23" s="47"/>
      <c r="E23" s="47"/>
      <c r="F23" s="16"/>
      <c r="G23" s="16"/>
      <c r="H23" s="16"/>
      <c r="I23" s="16"/>
      <c r="J23" s="17"/>
      <c r="K23" s="17"/>
      <c r="L23" s="12">
        <f t="shared" ref="L23:L30" si="6">ROUND(SUM(E23:K23)*0.25,2)</f>
        <v>0</v>
      </c>
      <c r="M23" s="13">
        <f t="shared" ref="M23:M30" si="7">ROUND(SUM(E23:L23)*0.1931,2)</f>
        <v>0</v>
      </c>
      <c r="N23" s="13">
        <f t="shared" ref="N23:N30" si="8">ROUND(O23-SUM(E23:M23),2)</f>
        <v>0</v>
      </c>
      <c r="O23" s="13">
        <f t="shared" ref="O23:O30" si="9">P23*D23</f>
        <v>0</v>
      </c>
      <c r="P23" s="18">
        <v>50000</v>
      </c>
    </row>
    <row r="24" spans="1:19" ht="16.5" customHeight="1" x14ac:dyDescent="0.25">
      <c r="A24" s="15"/>
      <c r="B24" s="24" t="s">
        <v>14</v>
      </c>
      <c r="C24" s="52" t="s">
        <v>22</v>
      </c>
      <c r="D24" s="46"/>
      <c r="E24" s="46"/>
      <c r="F24" s="16"/>
      <c r="G24" s="16"/>
      <c r="H24" s="16"/>
      <c r="I24" s="16"/>
      <c r="J24" s="17"/>
      <c r="K24" s="17"/>
      <c r="L24" s="12">
        <f t="shared" si="6"/>
        <v>0</v>
      </c>
      <c r="M24" s="13">
        <f t="shared" si="7"/>
        <v>0</v>
      </c>
      <c r="N24" s="13">
        <f t="shared" si="8"/>
        <v>0</v>
      </c>
      <c r="O24" s="13">
        <f t="shared" si="9"/>
        <v>0</v>
      </c>
      <c r="P24" s="19">
        <v>50000</v>
      </c>
    </row>
    <row r="25" spans="1:19" ht="21" customHeight="1" x14ac:dyDescent="0.25">
      <c r="A25" s="15"/>
      <c r="B25" s="24" t="s">
        <v>14</v>
      </c>
      <c r="C25" s="52" t="s">
        <v>23</v>
      </c>
      <c r="D25" s="47"/>
      <c r="E25" s="47"/>
      <c r="F25" s="16"/>
      <c r="G25" s="16"/>
      <c r="H25" s="16"/>
      <c r="I25" s="16"/>
      <c r="J25" s="17"/>
      <c r="K25" s="17"/>
      <c r="L25" s="12">
        <f t="shared" si="6"/>
        <v>0</v>
      </c>
      <c r="M25" s="13">
        <f t="shared" si="7"/>
        <v>0</v>
      </c>
      <c r="N25" s="13">
        <f t="shared" si="8"/>
        <v>0</v>
      </c>
      <c r="O25" s="13">
        <f t="shared" si="9"/>
        <v>0</v>
      </c>
      <c r="P25" s="19">
        <v>32000</v>
      </c>
    </row>
    <row r="26" spans="1:19" ht="21.75" customHeight="1" x14ac:dyDescent="0.25">
      <c r="A26" s="15"/>
      <c r="B26" s="24" t="s">
        <v>14</v>
      </c>
      <c r="C26" s="52" t="s">
        <v>24</v>
      </c>
      <c r="D26" s="47"/>
      <c r="E26" s="48"/>
      <c r="F26" s="16"/>
      <c r="G26" s="16"/>
      <c r="H26" s="16"/>
      <c r="I26" s="16"/>
      <c r="J26" s="17"/>
      <c r="K26" s="17"/>
      <c r="L26" s="12">
        <f t="shared" si="6"/>
        <v>0</v>
      </c>
      <c r="M26" s="13">
        <f t="shared" si="7"/>
        <v>0</v>
      </c>
      <c r="N26" s="13">
        <f t="shared" si="8"/>
        <v>0</v>
      </c>
      <c r="O26" s="13">
        <f t="shared" si="9"/>
        <v>0</v>
      </c>
      <c r="P26" s="19">
        <v>32000</v>
      </c>
    </row>
    <row r="27" spans="1:19" ht="29.25" customHeight="1" x14ac:dyDescent="0.25">
      <c r="A27" s="15"/>
      <c r="B27" s="24" t="s">
        <v>14</v>
      </c>
      <c r="C27" s="52" t="s">
        <v>25</v>
      </c>
      <c r="D27" s="47"/>
      <c r="E27" s="48"/>
      <c r="F27" s="16"/>
      <c r="G27" s="16"/>
      <c r="H27" s="16"/>
      <c r="I27" s="16"/>
      <c r="J27" s="17"/>
      <c r="K27" s="17"/>
      <c r="L27" s="12">
        <f t="shared" si="6"/>
        <v>0</v>
      </c>
      <c r="M27" s="13">
        <f t="shared" si="7"/>
        <v>0</v>
      </c>
      <c r="N27" s="13">
        <f t="shared" si="8"/>
        <v>0</v>
      </c>
      <c r="O27" s="13">
        <f t="shared" si="9"/>
        <v>0</v>
      </c>
      <c r="P27" s="19">
        <v>32000</v>
      </c>
    </row>
    <row r="28" spans="1:19" ht="15" customHeight="1" x14ac:dyDescent="0.25">
      <c r="A28" s="23"/>
      <c r="B28" s="24" t="s">
        <v>15</v>
      </c>
      <c r="C28" s="53" t="s">
        <v>26</v>
      </c>
      <c r="D28" s="47"/>
      <c r="E28" s="48"/>
      <c r="F28" s="16"/>
      <c r="G28" s="16"/>
      <c r="H28" s="16"/>
      <c r="I28" s="16"/>
      <c r="J28" s="17"/>
      <c r="K28" s="17"/>
      <c r="L28" s="12">
        <f t="shared" si="6"/>
        <v>0</v>
      </c>
      <c r="M28" s="13">
        <f t="shared" si="7"/>
        <v>0</v>
      </c>
      <c r="N28" s="13">
        <f t="shared" si="8"/>
        <v>0</v>
      </c>
      <c r="O28" s="13">
        <f t="shared" si="9"/>
        <v>0</v>
      </c>
      <c r="P28" s="19">
        <v>32000</v>
      </c>
    </row>
    <row r="29" spans="1:19" ht="15" customHeight="1" x14ac:dyDescent="0.25">
      <c r="A29" s="23"/>
      <c r="B29" s="24" t="s">
        <v>15</v>
      </c>
      <c r="C29" s="52" t="s">
        <v>27</v>
      </c>
      <c r="D29" s="47"/>
      <c r="E29" s="48"/>
      <c r="F29" s="16"/>
      <c r="G29" s="16"/>
      <c r="H29" s="16"/>
      <c r="I29" s="16"/>
      <c r="J29" s="17"/>
      <c r="K29" s="17"/>
      <c r="L29" s="12">
        <f t="shared" si="6"/>
        <v>0</v>
      </c>
      <c r="M29" s="13">
        <f t="shared" si="7"/>
        <v>0</v>
      </c>
      <c r="N29" s="13">
        <f t="shared" si="8"/>
        <v>0</v>
      </c>
      <c r="O29" s="13">
        <f t="shared" si="9"/>
        <v>0</v>
      </c>
      <c r="P29" s="19">
        <v>34000</v>
      </c>
    </row>
    <row r="30" spans="1:19" ht="17.25" customHeight="1" thickBot="1" x14ac:dyDescent="0.3">
      <c r="A30" s="23"/>
      <c r="B30" s="24" t="s">
        <v>15</v>
      </c>
      <c r="C30" s="54" t="s">
        <v>28</v>
      </c>
      <c r="D30" s="45"/>
      <c r="E30" s="44"/>
      <c r="F30" s="2" t="e">
        <f>ROUND(E30/D30/164.9*(0.35*243.33+14*24/12),2)</f>
        <v>#DIV/0!</v>
      </c>
      <c r="G30" s="20"/>
      <c r="H30" s="20"/>
      <c r="I30" s="20"/>
      <c r="J30" s="21"/>
      <c r="K30" s="21"/>
      <c r="L30" s="12" t="e">
        <f t="shared" si="6"/>
        <v>#DIV/0!</v>
      </c>
      <c r="M30" s="13" t="e">
        <f t="shared" si="7"/>
        <v>#DIV/0!</v>
      </c>
      <c r="N30" s="13" t="e">
        <f t="shared" si="8"/>
        <v>#DIV/0!</v>
      </c>
      <c r="O30" s="13">
        <f t="shared" si="9"/>
        <v>0</v>
      </c>
      <c r="P30" s="22">
        <v>32000</v>
      </c>
    </row>
    <row r="31" spans="1:19" ht="15.75" thickBot="1" x14ac:dyDescent="0.25">
      <c r="A31" s="59"/>
      <c r="B31" s="26"/>
      <c r="C31" s="27" t="s">
        <v>43</v>
      </c>
      <c r="D31" s="49">
        <f t="shared" ref="D31:O31" si="10">SUM(D17:D30)</f>
        <v>0</v>
      </c>
      <c r="E31" s="49">
        <f t="shared" si="10"/>
        <v>0</v>
      </c>
      <c r="F31" s="49" t="e">
        <f t="shared" si="10"/>
        <v>#DIV/0!</v>
      </c>
      <c r="G31" s="49">
        <f t="shared" si="10"/>
        <v>0</v>
      </c>
      <c r="H31" s="49">
        <f t="shared" si="10"/>
        <v>0</v>
      </c>
      <c r="I31" s="49">
        <f t="shared" si="10"/>
        <v>0</v>
      </c>
      <c r="J31" s="49">
        <f t="shared" si="10"/>
        <v>0</v>
      </c>
      <c r="K31" s="49">
        <f t="shared" si="10"/>
        <v>0</v>
      </c>
      <c r="L31" s="49" t="e">
        <f t="shared" si="10"/>
        <v>#DIV/0!</v>
      </c>
      <c r="M31" s="49" t="e">
        <f t="shared" si="10"/>
        <v>#DIV/0!</v>
      </c>
      <c r="N31" s="49" t="e">
        <f t="shared" si="10"/>
        <v>#DIV/0!</v>
      </c>
      <c r="O31" s="49">
        <f t="shared" si="10"/>
        <v>0</v>
      </c>
      <c r="P31" s="36"/>
      <c r="R31" s="76" t="s">
        <v>41</v>
      </c>
      <c r="S31" s="77"/>
    </row>
    <row r="32" spans="1:19" ht="18.75" x14ac:dyDescent="0.2">
      <c r="A32" s="23"/>
      <c r="R32" s="30">
        <v>211</v>
      </c>
      <c r="S32" s="30">
        <v>213</v>
      </c>
    </row>
    <row r="33" spans="1:19" x14ac:dyDescent="0.2">
      <c r="A33" s="23"/>
      <c r="R33" s="31">
        <f>ROUND(O31*12,2)</f>
        <v>0</v>
      </c>
      <c r="S33" s="31">
        <f>ROUND(R33*30.2%,2)</f>
        <v>0</v>
      </c>
    </row>
    <row r="34" spans="1:19" s="72" customFormat="1" ht="15.75" x14ac:dyDescent="0.25">
      <c r="A34" s="71"/>
      <c r="C34" s="72" t="s">
        <v>44</v>
      </c>
      <c r="D34" s="73"/>
      <c r="E34" s="73" t="s">
        <v>45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</row>
    <row r="35" spans="1:19" s="3" customFormat="1" x14ac:dyDescent="0.25">
      <c r="A35" s="74"/>
      <c r="D35" s="1"/>
      <c r="E35" s="1"/>
      <c r="F35" s="1" t="s">
        <v>48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9" s="3" customFormat="1" x14ac:dyDescent="0.25">
      <c r="A36" s="7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9" s="3" customFormat="1" ht="15.75" x14ac:dyDescent="0.25">
      <c r="A37" s="74"/>
      <c r="C37" s="72" t="s">
        <v>46</v>
      </c>
      <c r="D37" s="1"/>
      <c r="E37" s="1" t="s">
        <v>47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9" s="3" customFormat="1" x14ac:dyDescent="0.25">
      <c r="A38" s="74"/>
      <c r="D38" s="1"/>
      <c r="E38" s="1"/>
      <c r="F38" s="1" t="s">
        <v>48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13">
    <mergeCell ref="A6:P6"/>
    <mergeCell ref="R31:S31"/>
    <mergeCell ref="A7:J7"/>
    <mergeCell ref="A14:B14"/>
    <mergeCell ref="C14:C15"/>
    <mergeCell ref="D14:D15"/>
    <mergeCell ref="E14:E15"/>
    <mergeCell ref="F14:K14"/>
    <mergeCell ref="L14:L15"/>
    <mergeCell ref="M14:M15"/>
    <mergeCell ref="N14:N15"/>
    <mergeCell ref="O14:O15"/>
    <mergeCell ref="P14:P1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ЦДО</vt:lpstr>
      <vt:lpstr>ЦДО!Область_печати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martyshevaas</dc:creator>
  <cp:lastModifiedBy>Рожкина Ольга Юрьевна</cp:lastModifiedBy>
  <cp:lastPrinted>2025-07-07T08:26:19Z</cp:lastPrinted>
  <dcterms:created xsi:type="dcterms:W3CDTF">2025-07-07T06:47:10Z</dcterms:created>
  <dcterms:modified xsi:type="dcterms:W3CDTF">2025-10-23T13:05:07Z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2025-07-04T00:00:00Z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2025-07-07T00:00:00Z</vt:filetime>
  </property>
  <property fmtid="{D5CDD505-2E9C-101B-9397-08002B2CF9AE}" pid="5" name="Producer">
    <vt:lpwstr>3-Heights(TM) PDF Security Shell 4.8.25.2 (http://www.pdf-tools.com)</vt:lpwstr>
  </property>
</Properties>
</file>