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УДО " sheetId="2" r:id="rId1"/>
  </sheets>
  <definedNames>
    <definedName name="_xlnm.Print_Area" localSheetId="0">'УДО '!$A$1:$J$63</definedName>
  </definedNames>
  <calcPr calcId="145621"/>
</workbook>
</file>

<file path=xl/calcChain.xml><?xml version="1.0" encoding="utf-8"?>
<calcChain xmlns="http://schemas.openxmlformats.org/spreadsheetml/2006/main">
  <c r="L30" i="2" l="1"/>
  <c r="M30" i="2"/>
  <c r="N30" i="2" s="1"/>
  <c r="O30" i="2"/>
  <c r="L34" i="2"/>
  <c r="M34" i="2" s="1"/>
  <c r="L35" i="2"/>
  <c r="M35" i="2"/>
  <c r="L36" i="2"/>
  <c r="M36" i="2" s="1"/>
  <c r="O36" i="2" s="1"/>
  <c r="L33" i="2"/>
  <c r="O35" i="2" l="1"/>
  <c r="O34" i="2"/>
  <c r="M33" i="2"/>
  <c r="O33" i="2" s="1"/>
  <c r="F67" i="2"/>
  <c r="O37" i="2"/>
  <c r="L37" i="2"/>
  <c r="M37" i="2" s="1"/>
  <c r="L31" i="2"/>
  <c r="M31" i="2" l="1"/>
  <c r="O31" i="2"/>
  <c r="N37" i="2"/>
  <c r="L47" i="2" l="1"/>
  <c r="M47" i="2"/>
  <c r="O47" i="2"/>
  <c r="L48" i="2"/>
  <c r="M48" i="2"/>
  <c r="O48" i="2"/>
  <c r="L49" i="2"/>
  <c r="O49" i="2"/>
  <c r="L50" i="2"/>
  <c r="M50" i="2"/>
  <c r="O50" i="2"/>
  <c r="L51" i="2"/>
  <c r="M51" i="2"/>
  <c r="O51" i="2"/>
  <c r="L52" i="2"/>
  <c r="O52" i="2"/>
  <c r="L53" i="2"/>
  <c r="O53" i="2"/>
  <c r="L54" i="2"/>
  <c r="M54" i="2" s="1"/>
  <c r="O54" i="2"/>
  <c r="L55" i="2"/>
  <c r="O55" i="2"/>
  <c r="L56" i="2"/>
  <c r="O56" i="2"/>
  <c r="L19" i="2"/>
  <c r="M19" i="2"/>
  <c r="O19" i="2"/>
  <c r="E68" i="2"/>
  <c r="L57" i="2"/>
  <c r="O57" i="2"/>
  <c r="M56" i="2" l="1"/>
  <c r="M49" i="2"/>
  <c r="N49" i="2" s="1"/>
  <c r="N47" i="2"/>
  <c r="M53" i="2"/>
  <c r="N51" i="2"/>
  <c r="M57" i="2"/>
  <c r="N57" i="2" s="1"/>
  <c r="N48" i="2"/>
  <c r="N56" i="2"/>
  <c r="M55" i="2"/>
  <c r="M52" i="2"/>
  <c r="N52" i="2" s="1"/>
  <c r="N53" i="2"/>
  <c r="N54" i="2"/>
  <c r="N50" i="2"/>
  <c r="N19" i="2"/>
  <c r="O32" i="2"/>
  <c r="O38" i="2"/>
  <c r="O39" i="2"/>
  <c r="O40" i="2"/>
  <c r="O41" i="2"/>
  <c r="O42" i="2"/>
  <c r="O43" i="2"/>
  <c r="O44" i="2"/>
  <c r="O45" i="2"/>
  <c r="O46" i="2"/>
  <c r="N55" i="2" l="1"/>
  <c r="L32" i="2"/>
  <c r="L38" i="2"/>
  <c r="L39" i="2"/>
  <c r="L40" i="2"/>
  <c r="L41" i="2"/>
  <c r="L42" i="2"/>
  <c r="L43" i="2"/>
  <c r="L44" i="2"/>
  <c r="L45" i="2"/>
  <c r="L46" i="2"/>
  <c r="L58" i="2"/>
  <c r="O58" i="2"/>
  <c r="L59" i="2"/>
  <c r="O59" i="2"/>
  <c r="L60" i="2"/>
  <c r="O60" i="2"/>
  <c r="L61" i="2"/>
  <c r="O61" i="2"/>
  <c r="L62" i="2"/>
  <c r="O62" i="2"/>
  <c r="L63" i="2"/>
  <c r="O63" i="2"/>
  <c r="L64" i="2"/>
  <c r="O64" i="2"/>
  <c r="L65" i="2"/>
  <c r="L66" i="2"/>
  <c r="L67" i="2"/>
  <c r="O29" i="2"/>
  <c r="L17" i="2"/>
  <c r="O17" i="2"/>
  <c r="L18" i="2"/>
  <c r="O18" i="2"/>
  <c r="L20" i="2"/>
  <c r="L21" i="2"/>
  <c r="O21" i="2"/>
  <c r="L22" i="2"/>
  <c r="O22" i="2"/>
  <c r="L23" i="2"/>
  <c r="O23" i="2"/>
  <c r="L24" i="2"/>
  <c r="O24" i="2"/>
  <c r="L25" i="2"/>
  <c r="L26" i="2"/>
  <c r="O26" i="2"/>
  <c r="L27" i="2"/>
  <c r="O27" i="2"/>
  <c r="O16" i="2"/>
  <c r="L16" i="2"/>
  <c r="O67" i="2"/>
  <c r="O66" i="2"/>
  <c r="E28" i="2"/>
  <c r="E69" i="2" s="1"/>
  <c r="F28" i="2"/>
  <c r="G28" i="2"/>
  <c r="H28" i="2"/>
  <c r="I28" i="2"/>
  <c r="J28" i="2"/>
  <c r="K28" i="2"/>
  <c r="K68" i="2"/>
  <c r="J68" i="2"/>
  <c r="I68" i="2"/>
  <c r="H68" i="2"/>
  <c r="F68" i="2"/>
  <c r="M25" i="2" l="1"/>
  <c r="M23" i="2"/>
  <c r="M21" i="2"/>
  <c r="M28" i="2" s="1"/>
  <c r="M66" i="2"/>
  <c r="M46" i="2"/>
  <c r="M42" i="2"/>
  <c r="M38" i="2"/>
  <c r="N38" i="2" s="1"/>
  <c r="M20" i="2"/>
  <c r="M17" i="2"/>
  <c r="N17" i="2" s="1"/>
  <c r="M65" i="2"/>
  <c r="M63" i="2"/>
  <c r="N63" i="2" s="1"/>
  <c r="M61" i="2"/>
  <c r="M59" i="2"/>
  <c r="N59" i="2" s="1"/>
  <c r="M45" i="2"/>
  <c r="N45" i="2" s="1"/>
  <c r="M41" i="2"/>
  <c r="N41" i="2" s="1"/>
  <c r="M32" i="2"/>
  <c r="M16" i="2"/>
  <c r="M24" i="2"/>
  <c r="M44" i="2"/>
  <c r="N44" i="2" s="1"/>
  <c r="M40" i="2"/>
  <c r="M27" i="2"/>
  <c r="N27" i="2" s="1"/>
  <c r="M22" i="2"/>
  <c r="N22" i="2" s="1"/>
  <c r="M26" i="2"/>
  <c r="M18" i="2"/>
  <c r="M67" i="2"/>
  <c r="M64" i="2"/>
  <c r="N64" i="2" s="1"/>
  <c r="M62" i="2"/>
  <c r="M60" i="2"/>
  <c r="M58" i="2"/>
  <c r="N58" i="2" s="1"/>
  <c r="M43" i="2"/>
  <c r="M39" i="2"/>
  <c r="N39" i="2" s="1"/>
  <c r="N18" i="2"/>
  <c r="H69" i="2"/>
  <c r="J69" i="2"/>
  <c r="F69" i="2"/>
  <c r="L29" i="2"/>
  <c r="G68" i="2"/>
  <c r="G69" i="2" s="1"/>
  <c r="O65" i="2"/>
  <c r="D68" i="2"/>
  <c r="K69" i="2"/>
  <c r="I69" i="2"/>
  <c r="N26" i="2"/>
  <c r="N62" i="2"/>
  <c r="N60" i="2"/>
  <c r="N61" i="2"/>
  <c r="N67" i="2"/>
  <c r="N16" i="2"/>
  <c r="L28" i="2"/>
  <c r="N21" i="2" l="1"/>
  <c r="N40" i="2"/>
  <c r="N32" i="2"/>
  <c r="N66" i="2"/>
  <c r="N42" i="2"/>
  <c r="N23" i="2"/>
  <c r="N65" i="2"/>
  <c r="N43" i="2"/>
  <c r="N24" i="2"/>
  <c r="N46" i="2"/>
  <c r="O68" i="2"/>
  <c r="M29" i="2"/>
  <c r="L68" i="2"/>
  <c r="L69" i="2" s="1"/>
  <c r="O20" i="2"/>
  <c r="O25" i="2"/>
  <c r="N20" i="2" l="1"/>
  <c r="M68" i="2"/>
  <c r="M69" i="2" s="1"/>
  <c r="N25" i="2"/>
  <c r="N29" i="2"/>
  <c r="O28" i="2"/>
  <c r="O69" i="2" s="1"/>
  <c r="R71" i="2" s="1"/>
  <c r="S71" i="2" s="1"/>
  <c r="D28" i="2"/>
  <c r="D69" i="2" s="1"/>
  <c r="K12" i="2" s="1"/>
  <c r="N68" i="2" l="1"/>
  <c r="N28" i="2"/>
  <c r="N69" i="2" l="1"/>
</calcChain>
</file>

<file path=xl/sharedStrings.xml><?xml version="1.0" encoding="utf-8"?>
<sst xmlns="http://schemas.openxmlformats.org/spreadsheetml/2006/main" count="136" uniqueCount="88">
  <si>
    <t>наименование</t>
  </si>
  <si>
    <t xml:space="preserve">Структурное подразделение </t>
  </si>
  <si>
    <t>(наименование организации)</t>
  </si>
  <si>
    <t xml:space="preserve">Штат в количестве      </t>
  </si>
  <si>
    <t>единиц</t>
  </si>
  <si>
    <t>Должность (специальность, профессия), разряд, класс (категория) квалификация</t>
  </si>
  <si>
    <t>Количество штатных единиц</t>
  </si>
  <si>
    <t>Тарифная ставка (оклад) и пр., руб.</t>
  </si>
  <si>
    <t>Надбавки, руб.</t>
  </si>
  <si>
    <t>Примечание</t>
  </si>
  <si>
    <t>код</t>
  </si>
  <si>
    <t>вылаты за наличие почетного звания, государственных наград, ученой степени</t>
  </si>
  <si>
    <t>АП</t>
  </si>
  <si>
    <t>ПП</t>
  </si>
  <si>
    <t>УВП</t>
  </si>
  <si>
    <t>ОП</t>
  </si>
  <si>
    <t>Итого</t>
  </si>
  <si>
    <t>Педагог-организатор</t>
  </si>
  <si>
    <t>Методист</t>
  </si>
  <si>
    <t>Социальный педагог</t>
  </si>
  <si>
    <t xml:space="preserve">Педагог-психолог </t>
  </si>
  <si>
    <t>Концертмейстер</t>
  </si>
  <si>
    <t xml:space="preserve">Педагог дополнительного образования </t>
  </si>
  <si>
    <t>Главный специалист</t>
  </si>
  <si>
    <t>Инспектор по кадрам</t>
  </si>
  <si>
    <t>Системный администратор</t>
  </si>
  <si>
    <t>Заведующий хозяйством</t>
  </si>
  <si>
    <t>Заведующий складом</t>
  </si>
  <si>
    <t>Художественный руководитель</t>
  </si>
  <si>
    <t>Лаборант</t>
  </si>
  <si>
    <t>Художник</t>
  </si>
  <si>
    <t>Балетмейстер</t>
  </si>
  <si>
    <t>Хормейстер</t>
  </si>
  <si>
    <t>Звукооператор</t>
  </si>
  <si>
    <t>Звукорежиссер</t>
  </si>
  <si>
    <t>Техник</t>
  </si>
  <si>
    <t>Костюмер</t>
  </si>
  <si>
    <t>Реставратор музыкальных инструментов</t>
  </si>
  <si>
    <t>Настройщик музыкальных инструментов</t>
  </si>
  <si>
    <t xml:space="preserve">Осветитель </t>
  </si>
  <si>
    <t>Машинист сцены</t>
  </si>
  <si>
    <t>Рабочий по уходу за животными</t>
  </si>
  <si>
    <t>Водитель автомобиля</t>
  </si>
  <si>
    <t>Вахтер</t>
  </si>
  <si>
    <t>Уборщик служебных помещений</t>
  </si>
  <si>
    <t>Гардеробщик</t>
  </si>
  <si>
    <t>Дворник</t>
  </si>
  <si>
    <t>Сторож</t>
  </si>
  <si>
    <t>Секретарь</t>
  </si>
  <si>
    <t>Руководитель структурного подразделения</t>
  </si>
  <si>
    <t>Заместитель директора по учебно-воспитательной работе</t>
  </si>
  <si>
    <t>Заместитель директора по административно-хозяйственной работе</t>
  </si>
  <si>
    <t>Водитель автобуса</t>
  </si>
  <si>
    <t xml:space="preserve">Директор </t>
  </si>
  <si>
    <t>Рабочий</t>
  </si>
  <si>
    <t>ФОНД ОПЛАТЫ ТРУДА</t>
  </si>
  <si>
    <t>на период с      "01"  октября  2025 г.</t>
  </si>
  <si>
    <t>Стимулирующие выплаты 20%</t>
  </si>
  <si>
    <t xml:space="preserve"> надбавка к ЗП (5,4%+13,2%)</t>
  </si>
  <si>
    <t>Стимулирующие выплаты (для контроля предельного минимального уровня ЗП для заявленных категорий)</t>
  </si>
  <si>
    <t xml:space="preserve">Всего в месяц </t>
  </si>
  <si>
    <t>за работу в ночные и праздничные дни</t>
  </si>
  <si>
    <t>за работу в условиях, отклоняющихся от нормальных (по результатам оценки условий труда)</t>
  </si>
  <si>
    <t>Средстава для замены лиц, уходящих в отпуск</t>
  </si>
  <si>
    <t>Выплаты педагогическим работникам (за исключением учителей, учителей-логопедов, учителей-дефектологов) по выявлению индивидуальных особенностей обучающихся</t>
  </si>
  <si>
    <t>Выплаты за дополнительную работу, не входящую в круг основных обязанностей</t>
  </si>
  <si>
    <t>Капитан-сменный механик</t>
  </si>
  <si>
    <t>Шкипер</t>
  </si>
  <si>
    <t>Механик-сменный капитан</t>
  </si>
  <si>
    <t>Штурман</t>
  </si>
  <si>
    <t xml:space="preserve">Механик </t>
  </si>
  <si>
    <t>Старший моторист-рулевой</t>
  </si>
  <si>
    <t>Моторист-рулевой</t>
  </si>
  <si>
    <t>Боцман</t>
  </si>
  <si>
    <t>Рабочий по ремонту учебных судов</t>
  </si>
  <si>
    <t>Рабочий по комплексному обслуживанию и ремонту зданий</t>
  </si>
  <si>
    <t>ИТОГО:</t>
  </si>
  <si>
    <t>ВСЕГО по УДО</t>
  </si>
  <si>
    <t>Заведующий библиотекой</t>
  </si>
  <si>
    <t>Советник по безопасности судоходства и навигации</t>
  </si>
  <si>
    <t>ГБ</t>
  </si>
  <si>
    <t>Муниципальное образовательное учреждение дополнительного образования "Ярославский детский морской центр имени адмира Ф.Ф.Ушакова"</t>
  </si>
  <si>
    <t>Заведующий отделом</t>
  </si>
  <si>
    <t>_____________</t>
  </si>
  <si>
    <t>расшифровка подписи</t>
  </si>
  <si>
    <t>Заместитель главного бухгалтера ЦОФ</t>
  </si>
  <si>
    <t>________________</t>
  </si>
  <si>
    <t>Директор образовательного центра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</si>
</sst>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 applyFill="1" applyBorder="1" applyAlignment="1">
      <alignment horizontal="left" vertical="top"/>
    </xf>
    <xf numFmtId="4" fontId="2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top" wrapText="1"/>
    </xf>
    <xf numFmtId="4" fontId="7" fillId="3" borderId="19" xfId="0" applyNumberFormat="1" applyFont="1" applyFill="1" applyBorder="1" applyAlignment="1">
      <alignment vertical="center" wrapText="1"/>
    </xf>
    <xf numFmtId="4" fontId="2" fillId="3" borderId="19" xfId="0" applyNumberFormat="1" applyFont="1" applyFill="1" applyBorder="1" applyAlignment="1">
      <alignment vertical="center" wrapText="1"/>
    </xf>
    <xf numFmtId="4" fontId="2" fillId="2" borderId="19" xfId="0" applyNumberFormat="1" applyFont="1" applyFill="1" applyBorder="1" applyAlignment="1">
      <alignment vertical="center" wrapText="1"/>
    </xf>
    <xf numFmtId="4" fontId="2" fillId="0" borderId="19" xfId="0" applyNumberFormat="1" applyFont="1" applyBorder="1" applyAlignment="1">
      <alignment vertical="center" wrapText="1"/>
    </xf>
    <xf numFmtId="0" fontId="5" fillId="0" borderId="20" xfId="0" applyFont="1" applyFill="1" applyBorder="1" applyAlignment="1">
      <alignment vertical="top"/>
    </xf>
    <xf numFmtId="0" fontId="3" fillId="0" borderId="12" xfId="0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left" vertical="justify"/>
    </xf>
    <xf numFmtId="4" fontId="7" fillId="3" borderId="6" xfId="0" applyNumberFormat="1" applyFont="1" applyFill="1" applyBorder="1" applyAlignment="1">
      <alignment vertical="center" wrapText="1"/>
    </xf>
    <xf numFmtId="4" fontId="2" fillId="3" borderId="6" xfId="0" applyNumberFormat="1" applyFont="1" applyFill="1" applyBorder="1" applyAlignment="1">
      <alignment vertical="center" wrapText="1"/>
    </xf>
    <xf numFmtId="4" fontId="2" fillId="0" borderId="22" xfId="0" applyNumberFormat="1" applyFont="1" applyBorder="1" applyAlignment="1">
      <alignment vertical="center" wrapText="1"/>
    </xf>
    <xf numFmtId="0" fontId="3" fillId="2" borderId="6" xfId="1" applyFont="1" applyFill="1" applyBorder="1" applyAlignment="1">
      <alignment vertical="justify"/>
    </xf>
    <xf numFmtId="0" fontId="3" fillId="0" borderId="12" xfId="0" applyFont="1" applyFill="1" applyBorder="1" applyAlignment="1">
      <alignment horizontal="left" vertical="top" wrapText="1"/>
    </xf>
    <xf numFmtId="0" fontId="3" fillId="2" borderId="6" xfId="1" applyFont="1" applyFill="1" applyBorder="1" applyAlignment="1">
      <alignment horizontal="left" wrapText="1"/>
    </xf>
    <xf numFmtId="4" fontId="2" fillId="2" borderId="22" xfId="0" applyNumberFormat="1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left" wrapText="1"/>
    </xf>
    <xf numFmtId="4" fontId="7" fillId="3" borderId="11" xfId="0" applyNumberFormat="1" applyFont="1" applyFill="1" applyBorder="1" applyAlignment="1">
      <alignment vertical="center" wrapText="1"/>
    </xf>
    <xf numFmtId="4" fontId="2" fillId="3" borderId="11" xfId="0" applyNumberFormat="1" applyFont="1" applyFill="1" applyBorder="1" applyAlignment="1">
      <alignment vertical="center" wrapText="1"/>
    </xf>
    <xf numFmtId="4" fontId="2" fillId="2" borderId="29" xfId="0" applyNumberFormat="1" applyFont="1" applyFill="1" applyBorder="1" applyAlignment="1">
      <alignment vertical="center" wrapText="1"/>
    </xf>
    <xf numFmtId="4" fontId="2" fillId="0" borderId="29" xfId="0" applyNumberFormat="1" applyFont="1" applyBorder="1" applyAlignment="1">
      <alignment vertical="center" wrapText="1"/>
    </xf>
    <xf numFmtId="4" fontId="2" fillId="2" borderId="24" xfId="0" applyNumberFormat="1" applyFont="1" applyFill="1" applyBorder="1" applyAlignment="1">
      <alignment vertical="center" wrapText="1"/>
    </xf>
    <xf numFmtId="0" fontId="5" fillId="0" borderId="20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left" wrapText="1"/>
    </xf>
    <xf numFmtId="0" fontId="8" fillId="0" borderId="21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left" vertical="top" wrapText="1"/>
    </xf>
    <xf numFmtId="0" fontId="3" fillId="0" borderId="6" xfId="1" applyFont="1" applyFill="1" applyBorder="1"/>
    <xf numFmtId="0" fontId="3" fillId="0" borderId="6" xfId="1" applyFont="1" applyFill="1" applyBorder="1" applyAlignment="1">
      <alignment vertical="justify"/>
    </xf>
    <xf numFmtId="0" fontId="3" fillId="0" borderId="6" xfId="1" applyFont="1" applyFill="1" applyBorder="1" applyAlignment="1">
      <alignment horizontal="left" vertical="justify"/>
    </xf>
    <xf numFmtId="0" fontId="5" fillId="0" borderId="30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left" vertical="top"/>
    </xf>
    <xf numFmtId="0" fontId="5" fillId="4" borderId="15" xfId="0" applyFont="1" applyFill="1" applyBorder="1" applyAlignment="1">
      <alignment horizontal="center" vertical="top"/>
    </xf>
    <xf numFmtId="0" fontId="9" fillId="4" borderId="16" xfId="0" applyFont="1" applyFill="1" applyBorder="1" applyAlignment="1">
      <alignment horizontal="left" vertical="top"/>
    </xf>
    <xf numFmtId="0" fontId="5" fillId="0" borderId="23" xfId="0" applyFont="1" applyFill="1" applyBorder="1" applyAlignment="1">
      <alignment horizontal="center" vertical="top"/>
    </xf>
    <xf numFmtId="4" fontId="2" fillId="0" borderId="9" xfId="0" applyNumberFormat="1" applyFont="1" applyBorder="1" applyAlignment="1">
      <alignment horizontal="center" vertical="center" wrapText="1"/>
    </xf>
    <xf numFmtId="4" fontId="2" fillId="2" borderId="25" xfId="0" applyNumberFormat="1" applyFont="1" applyFill="1" applyBorder="1" applyAlignment="1">
      <alignment vertical="center" wrapText="1"/>
    </xf>
    <xf numFmtId="0" fontId="3" fillId="4" borderId="11" xfId="1" applyFont="1" applyFill="1" applyBorder="1" applyAlignment="1">
      <alignment horizontal="left" wrapText="1"/>
    </xf>
    <xf numFmtId="0" fontId="3" fillId="4" borderId="19" xfId="1" applyFont="1" applyFill="1" applyBorder="1" applyAlignment="1">
      <alignment horizontal="left" wrapText="1"/>
    </xf>
    <xf numFmtId="0" fontId="3" fillId="2" borderId="32" xfId="1" applyFont="1" applyFill="1" applyBorder="1" applyAlignment="1">
      <alignment vertical="justify"/>
    </xf>
    <xf numFmtId="4" fontId="11" fillId="2" borderId="19" xfId="0" applyNumberFormat="1" applyFont="1" applyFill="1" applyBorder="1" applyAlignment="1">
      <alignment vertical="center" wrapText="1"/>
    </xf>
    <xf numFmtId="4" fontId="11" fillId="0" borderId="19" xfId="0" applyNumberFormat="1" applyFont="1" applyBorder="1" applyAlignment="1">
      <alignment vertical="center" wrapText="1"/>
    </xf>
    <xf numFmtId="4" fontId="11" fillId="4" borderId="19" xfId="0" applyNumberFormat="1" applyFont="1" applyFill="1" applyBorder="1" applyAlignment="1">
      <alignment vertical="center" wrapText="1"/>
    </xf>
    <xf numFmtId="4" fontId="2" fillId="4" borderId="22" xfId="0" applyNumberFormat="1" applyFont="1" applyFill="1" applyBorder="1" applyAlignment="1">
      <alignment vertical="center" wrapText="1"/>
    </xf>
    <xf numFmtId="2" fontId="5" fillId="2" borderId="16" xfId="0" applyNumberFormat="1" applyFont="1" applyFill="1" applyBorder="1" applyAlignment="1">
      <alignment vertical="center" shrinkToFit="1"/>
    </xf>
    <xf numFmtId="4" fontId="5" fillId="2" borderId="16" xfId="0" applyNumberFormat="1" applyFont="1" applyFill="1" applyBorder="1" applyAlignment="1">
      <alignment vertical="center" shrinkToFit="1"/>
    </xf>
    <xf numFmtId="0" fontId="12" fillId="0" borderId="6" xfId="0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Border="1" applyAlignment="1">
      <alignment vertical="center"/>
    </xf>
    <xf numFmtId="4" fontId="2" fillId="0" borderId="31" xfId="0" applyNumberFormat="1" applyFont="1" applyBorder="1" applyAlignment="1">
      <alignment vertical="center"/>
    </xf>
    <xf numFmtId="4" fontId="2" fillId="4" borderId="1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2" fontId="5" fillId="3" borderId="18" xfId="0" applyNumberFormat="1" applyFont="1" applyFill="1" applyBorder="1" applyAlignment="1">
      <alignment vertical="center" shrinkToFit="1"/>
    </xf>
    <xf numFmtId="2" fontId="5" fillId="3" borderId="18" xfId="0" applyNumberFormat="1" applyFont="1" applyFill="1" applyBorder="1" applyAlignment="1">
      <alignment vertical="center" wrapText="1"/>
    </xf>
    <xf numFmtId="2" fontId="5" fillId="3" borderId="12" xfId="0" applyNumberFormat="1" applyFont="1" applyFill="1" applyBorder="1" applyAlignment="1">
      <alignment vertical="center" wrapText="1"/>
    </xf>
    <xf numFmtId="2" fontId="5" fillId="3" borderId="12" xfId="0" applyNumberFormat="1" applyFont="1" applyFill="1" applyBorder="1" applyAlignment="1">
      <alignment vertical="center" shrinkToFit="1"/>
    </xf>
    <xf numFmtId="4" fontId="7" fillId="3" borderId="29" xfId="0" applyNumberFormat="1" applyFont="1" applyFill="1" applyBorder="1" applyAlignment="1">
      <alignment vertical="center" wrapText="1"/>
    </xf>
    <xf numFmtId="2" fontId="5" fillId="3" borderId="14" xfId="0" applyNumberFormat="1" applyFont="1" applyFill="1" applyBorder="1" applyAlignment="1">
      <alignment vertical="center" shrinkToFit="1"/>
    </xf>
    <xf numFmtId="2" fontId="5" fillId="3" borderId="13" xfId="0" applyNumberFormat="1" applyFont="1" applyFill="1" applyBorder="1" applyAlignment="1">
      <alignment vertical="center" shrinkToFit="1"/>
    </xf>
    <xf numFmtId="4" fontId="2" fillId="2" borderId="17" xfId="0" applyNumberFormat="1" applyFont="1" applyFill="1" applyBorder="1" applyAlignment="1">
      <alignment vertical="center" wrapText="1"/>
    </xf>
    <xf numFmtId="2" fontId="9" fillId="3" borderId="6" xfId="0" applyNumberFormat="1" applyFont="1" applyFill="1" applyBorder="1" applyAlignment="1">
      <alignment vertical="center"/>
    </xf>
    <xf numFmtId="2" fontId="5" fillId="3" borderId="6" xfId="0" applyNumberFormat="1" applyFont="1" applyFill="1" applyBorder="1" applyAlignment="1">
      <alignment vertical="center" shrinkToFit="1"/>
    </xf>
    <xf numFmtId="2" fontId="5" fillId="3" borderId="6" xfId="0" applyNumberFormat="1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vertical="center"/>
    </xf>
    <xf numFmtId="2" fontId="5" fillId="3" borderId="13" xfId="0" applyNumberFormat="1" applyFont="1" applyFill="1" applyBorder="1" applyAlignment="1">
      <alignment horizontal="right" vertical="center" shrinkToFit="1"/>
    </xf>
    <xf numFmtId="2" fontId="5" fillId="3" borderId="14" xfId="0" applyNumberFormat="1" applyFont="1" applyFill="1" applyBorder="1" applyAlignment="1">
      <alignment horizontal="right" vertical="center" shrinkToFit="1"/>
    </xf>
    <xf numFmtId="4" fontId="3" fillId="3" borderId="6" xfId="0" applyNumberFormat="1" applyFont="1" applyFill="1" applyBorder="1" applyAlignment="1">
      <alignment horizontal="right"/>
    </xf>
    <xf numFmtId="4" fontId="7" fillId="3" borderId="11" xfId="0" applyNumberFormat="1" applyFont="1" applyFill="1" applyBorder="1" applyAlignment="1">
      <alignment horizontal="right" vertical="center" wrapText="1"/>
    </xf>
    <xf numFmtId="4" fontId="2" fillId="3" borderId="11" xfId="0" applyNumberFormat="1" applyFont="1" applyFill="1" applyBorder="1" applyAlignment="1">
      <alignment horizontal="right" vertical="center" wrapText="1"/>
    </xf>
    <xf numFmtId="4" fontId="2" fillId="2" borderId="29" xfId="0" applyNumberFormat="1" applyFont="1" applyFill="1" applyBorder="1" applyAlignment="1">
      <alignment horizontal="right" vertical="center" wrapText="1"/>
    </xf>
    <xf numFmtId="4" fontId="2" fillId="0" borderId="29" xfId="0" applyNumberFormat="1" applyFont="1" applyBorder="1" applyAlignment="1">
      <alignment horizontal="right" vertical="center" wrapText="1"/>
    </xf>
    <xf numFmtId="2" fontId="5" fillId="0" borderId="7" xfId="0" applyNumberFormat="1" applyFont="1" applyFill="1" applyBorder="1" applyAlignment="1">
      <alignment horizontal="right" vertical="center"/>
    </xf>
    <xf numFmtId="2" fontId="5" fillId="4" borderId="16" xfId="0" applyNumberFormat="1" applyFont="1" applyFill="1" applyBorder="1" applyAlignment="1">
      <alignment horizontal="right" vertical="center"/>
    </xf>
    <xf numFmtId="2" fontId="5" fillId="2" borderId="19" xfId="0" applyNumberFormat="1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vertical="center" wrapText="1"/>
    </xf>
    <xf numFmtId="2" fontId="2" fillId="0" borderId="10" xfId="0" applyNumberFormat="1" applyFont="1" applyBorder="1" applyAlignment="1">
      <alignment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4" fontId="2" fillId="0" borderId="2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applyFont="1"/>
    <xf numFmtId="4" fontId="14" fillId="0" borderId="0" xfId="0" applyNumberFormat="1" applyFont="1"/>
    <xf numFmtId="0" fontId="4" fillId="0" borderId="0" xfId="0" applyFont="1" applyAlignment="1">
      <alignment wrapText="1"/>
    </xf>
    <xf numFmtId="2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</cellXfs>
  <cellStyles count="2">
    <cellStyle name="Обычный" xfId="0" builtinId="0"/>
    <cellStyle name="Обычный 5 2 4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tabSelected="1" topLeftCell="A4" zoomScale="80" zoomScaleNormal="80" zoomScaleSheetLayoutView="100" workbookViewId="0">
      <selection activeCell="H75" sqref="H75"/>
    </sheetView>
  </sheetViews>
  <sheetFormatPr defaultRowHeight="15" x14ac:dyDescent="0.2"/>
  <cols>
    <col min="1" max="1" width="12" style="48" customWidth="1"/>
    <col min="2" max="2" width="7" style="48" customWidth="1"/>
    <col min="3" max="3" width="42" style="5" customWidth="1"/>
    <col min="4" max="4" width="11.83203125" style="77" customWidth="1"/>
    <col min="5" max="5" width="12.5" style="93" customWidth="1"/>
    <col min="6" max="6" width="12.1640625" style="72" customWidth="1"/>
    <col min="7" max="7" width="15.5" style="72" customWidth="1"/>
    <col min="8" max="8" width="13.83203125" style="72" customWidth="1"/>
    <col min="9" max="9" width="15" style="72" customWidth="1"/>
    <col min="10" max="10" width="13.6640625" style="72" customWidth="1"/>
    <col min="11" max="12" width="14.1640625" style="72" customWidth="1"/>
    <col min="13" max="16" width="16.83203125" style="72" customWidth="1"/>
    <col min="17" max="17" width="9.33203125" style="5"/>
    <col min="18" max="19" width="17.6640625" style="5" customWidth="1"/>
    <col min="20" max="16384" width="9.33203125" style="5"/>
  </cols>
  <sheetData>
    <row r="1" spans="1:17" ht="12" customHeight="1" x14ac:dyDescent="0.25">
      <c r="A1" s="3"/>
      <c r="B1" s="4"/>
      <c r="C1" s="2"/>
      <c r="D1" s="71"/>
      <c r="E1" s="71"/>
    </row>
    <row r="2" spans="1:17" ht="12" customHeight="1" x14ac:dyDescent="0.25">
      <c r="A2" s="3"/>
      <c r="B2" s="4"/>
      <c r="C2" s="2"/>
      <c r="D2" s="71"/>
      <c r="E2" s="71"/>
    </row>
    <row r="3" spans="1:17" ht="12" customHeight="1" x14ac:dyDescent="0.25">
      <c r="A3" s="3"/>
      <c r="B3" s="4"/>
      <c r="C3" s="2"/>
      <c r="D3" s="71"/>
      <c r="E3" s="71"/>
    </row>
    <row r="4" spans="1:17" ht="12" customHeight="1" x14ac:dyDescent="0.25">
      <c r="A4" s="3"/>
      <c r="B4" s="4"/>
      <c r="C4" s="2"/>
      <c r="D4" s="71"/>
      <c r="E4" s="71"/>
    </row>
    <row r="5" spans="1:17" ht="12" customHeight="1" x14ac:dyDescent="0.25">
      <c r="A5" s="3"/>
      <c r="B5" s="4"/>
      <c r="C5" s="2"/>
      <c r="D5" s="71"/>
      <c r="E5" s="71"/>
    </row>
    <row r="6" spans="1:17" ht="39" customHeight="1" x14ac:dyDescent="0.3">
      <c r="A6" s="124" t="s">
        <v>81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</row>
    <row r="7" spans="1:17" ht="14.25" customHeight="1" x14ac:dyDescent="0.25">
      <c r="A7" s="123" t="s">
        <v>2</v>
      </c>
      <c r="B7" s="123"/>
      <c r="C7" s="123"/>
      <c r="D7" s="123"/>
      <c r="E7" s="123"/>
      <c r="F7" s="123"/>
      <c r="G7" s="123"/>
      <c r="H7" s="123"/>
      <c r="I7" s="123"/>
      <c r="J7" s="123"/>
      <c r="K7" s="77"/>
      <c r="L7" s="78"/>
      <c r="M7" s="78"/>
      <c r="N7" s="78"/>
      <c r="O7" s="78"/>
      <c r="P7" s="78"/>
    </row>
    <row r="8" spans="1:17" s="2" customFormat="1" ht="15" customHeight="1" x14ac:dyDescent="0.25">
      <c r="A8" s="6"/>
      <c r="B8" s="7"/>
      <c r="C8" s="7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1"/>
    </row>
    <row r="9" spans="1:17" s="2" customFormat="1" ht="15" customHeight="1" x14ac:dyDescent="0.25">
      <c r="A9" s="6"/>
      <c r="B9" s="7"/>
      <c r="C9" s="7"/>
      <c r="D9" s="73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1"/>
    </row>
    <row r="10" spans="1:17" s="2" customFormat="1" ht="15" customHeight="1" x14ac:dyDescent="0.25">
      <c r="A10" s="6"/>
      <c r="B10" s="7"/>
      <c r="C10" s="6" t="s">
        <v>55</v>
      </c>
      <c r="D10" s="73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1"/>
    </row>
    <row r="11" spans="1:17" s="2" customFormat="1" ht="15" customHeight="1" x14ac:dyDescent="0.25">
      <c r="A11" s="6"/>
      <c r="C11" s="6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1"/>
    </row>
    <row r="12" spans="1:17" s="2" customFormat="1" ht="15" customHeight="1" x14ac:dyDescent="0.25">
      <c r="A12" s="6"/>
      <c r="B12" s="7"/>
      <c r="C12" s="7" t="s">
        <v>56</v>
      </c>
      <c r="D12" s="74"/>
      <c r="E12" s="74"/>
      <c r="F12" s="73"/>
      <c r="G12" s="74"/>
      <c r="H12" s="74"/>
      <c r="I12" s="74" t="s">
        <v>3</v>
      </c>
      <c r="J12" s="74"/>
      <c r="K12" s="79">
        <f>D69</f>
        <v>0</v>
      </c>
      <c r="L12" s="79"/>
      <c r="M12" s="74"/>
      <c r="N12" s="74" t="s">
        <v>4</v>
      </c>
      <c r="O12" s="72"/>
      <c r="P12" s="74"/>
      <c r="Q12" s="1"/>
    </row>
    <row r="13" spans="1:17" ht="12" customHeight="1" thickBot="1" x14ac:dyDescent="0.3">
      <c r="A13" s="8"/>
      <c r="B13" s="4"/>
      <c r="C13" s="7"/>
      <c r="D13" s="80"/>
      <c r="E13" s="81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</row>
    <row r="14" spans="1:17" ht="27.75" customHeight="1" x14ac:dyDescent="0.2">
      <c r="A14" s="106" t="s">
        <v>1</v>
      </c>
      <c r="B14" s="107"/>
      <c r="C14" s="108" t="s">
        <v>5</v>
      </c>
      <c r="D14" s="110" t="s">
        <v>6</v>
      </c>
      <c r="E14" s="112" t="s">
        <v>7</v>
      </c>
      <c r="F14" s="114" t="s">
        <v>8</v>
      </c>
      <c r="G14" s="114"/>
      <c r="H14" s="114"/>
      <c r="I14" s="114"/>
      <c r="J14" s="114"/>
      <c r="K14" s="114"/>
      <c r="L14" s="114" t="s">
        <v>57</v>
      </c>
      <c r="M14" s="114" t="s">
        <v>58</v>
      </c>
      <c r="N14" s="114" t="s">
        <v>59</v>
      </c>
      <c r="O14" s="114" t="s">
        <v>60</v>
      </c>
      <c r="P14" s="116" t="s">
        <v>9</v>
      </c>
    </row>
    <row r="15" spans="1:17" ht="144" customHeight="1" thickBot="1" x14ac:dyDescent="0.25">
      <c r="A15" s="9" t="s">
        <v>0</v>
      </c>
      <c r="B15" s="10" t="s">
        <v>10</v>
      </c>
      <c r="C15" s="109"/>
      <c r="D15" s="111"/>
      <c r="E15" s="113"/>
      <c r="F15" s="58" t="s">
        <v>61</v>
      </c>
      <c r="G15" s="58" t="s">
        <v>62</v>
      </c>
      <c r="H15" s="58" t="s">
        <v>63</v>
      </c>
      <c r="I15" s="58" t="s">
        <v>64</v>
      </c>
      <c r="J15" s="58" t="s">
        <v>11</v>
      </c>
      <c r="K15" s="58" t="s">
        <v>65</v>
      </c>
      <c r="L15" s="115"/>
      <c r="M15" s="115"/>
      <c r="N15" s="115"/>
      <c r="O15" s="115"/>
      <c r="P15" s="117"/>
    </row>
    <row r="16" spans="1:17" ht="18.75" customHeight="1" x14ac:dyDescent="0.2">
      <c r="A16" s="17"/>
      <c r="B16" s="11" t="s">
        <v>12</v>
      </c>
      <c r="C16" s="12" t="s">
        <v>53</v>
      </c>
      <c r="D16" s="82"/>
      <c r="E16" s="83"/>
      <c r="F16" s="13"/>
      <c r="G16" s="13"/>
      <c r="H16" s="13"/>
      <c r="I16" s="13"/>
      <c r="J16" s="14"/>
      <c r="K16" s="14"/>
      <c r="L16" s="15">
        <f t="shared" ref="L16" si="0">ROUND(SUM(E16:K16)*0.25,2)</f>
        <v>0</v>
      </c>
      <c r="M16" s="16">
        <f t="shared" ref="M16" si="1">ROUND(SUM(E16:L16)*0.1931,2)</f>
        <v>0</v>
      </c>
      <c r="N16" s="16">
        <f t="shared" ref="N16" si="2">ROUND(O16-SUM(E16:M16),2)</f>
        <v>0</v>
      </c>
      <c r="O16" s="16">
        <f t="shared" ref="O16" si="3">P16*D16</f>
        <v>0</v>
      </c>
      <c r="P16" s="59">
        <v>80000</v>
      </c>
    </row>
    <row r="17" spans="1:16" ht="32.25" customHeight="1" x14ac:dyDescent="0.2">
      <c r="A17" s="17"/>
      <c r="B17" s="18" t="s">
        <v>12</v>
      </c>
      <c r="C17" s="19" t="s">
        <v>50</v>
      </c>
      <c r="D17" s="82"/>
      <c r="E17" s="84"/>
      <c r="F17" s="20"/>
      <c r="G17" s="20"/>
      <c r="H17" s="20"/>
      <c r="I17" s="20"/>
      <c r="J17" s="21"/>
      <c r="K17" s="21"/>
      <c r="L17" s="15">
        <f t="shared" ref="L17:L27" si="4">ROUND(SUM(E17:K17)*0.25,2)</f>
        <v>0</v>
      </c>
      <c r="M17" s="16">
        <f t="shared" ref="M17:M27" si="5">ROUND(SUM(E17:L17)*0.1931,2)</f>
        <v>0</v>
      </c>
      <c r="N17" s="16">
        <f t="shared" ref="N17:N27" si="6">ROUND(O17-SUM(E17:M17),2)</f>
        <v>0</v>
      </c>
      <c r="O17" s="16">
        <f t="shared" ref="O17:O27" si="7">P17*D17</f>
        <v>0</v>
      </c>
      <c r="P17" s="26">
        <v>55000</v>
      </c>
    </row>
    <row r="18" spans="1:16" ht="32.25" customHeight="1" x14ac:dyDescent="0.2">
      <c r="A18" s="17"/>
      <c r="B18" s="18" t="s">
        <v>12</v>
      </c>
      <c r="C18" s="23" t="s">
        <v>51</v>
      </c>
      <c r="D18" s="82"/>
      <c r="E18" s="84"/>
      <c r="F18" s="20"/>
      <c r="G18" s="20"/>
      <c r="H18" s="20"/>
      <c r="I18" s="20"/>
      <c r="J18" s="21"/>
      <c r="K18" s="21"/>
      <c r="L18" s="15">
        <f t="shared" si="4"/>
        <v>0</v>
      </c>
      <c r="M18" s="16">
        <f t="shared" si="5"/>
        <v>0</v>
      </c>
      <c r="N18" s="16">
        <f t="shared" si="6"/>
        <v>0</v>
      </c>
      <c r="O18" s="16">
        <f t="shared" si="7"/>
        <v>0</v>
      </c>
      <c r="P18" s="26">
        <v>55000</v>
      </c>
    </row>
    <row r="19" spans="1:16" ht="32.25" customHeight="1" x14ac:dyDescent="0.2">
      <c r="A19" s="17"/>
      <c r="B19" s="18" t="s">
        <v>12</v>
      </c>
      <c r="C19" s="62" t="s">
        <v>79</v>
      </c>
      <c r="D19" s="82"/>
      <c r="E19" s="84"/>
      <c r="F19" s="20"/>
      <c r="G19" s="20"/>
      <c r="H19" s="20"/>
      <c r="I19" s="20"/>
      <c r="J19" s="21"/>
      <c r="K19" s="21"/>
      <c r="L19" s="15">
        <f t="shared" ref="L19" si="8">ROUND(SUM(E19:K19)*0.25,2)</f>
        <v>0</v>
      </c>
      <c r="M19" s="16">
        <f t="shared" ref="M19" si="9">ROUND(SUM(E19:L19)*0.1931,2)</f>
        <v>0</v>
      </c>
      <c r="N19" s="16">
        <f t="shared" ref="N19" si="10">ROUND(O19-SUM(E19:M19),2)</f>
        <v>0</v>
      </c>
      <c r="O19" s="16">
        <f t="shared" ref="O19" si="11">P19*D19</f>
        <v>0</v>
      </c>
      <c r="P19" s="22">
        <v>55000</v>
      </c>
    </row>
    <row r="20" spans="1:16" ht="18" customHeight="1" x14ac:dyDescent="0.2">
      <c r="A20" s="17"/>
      <c r="B20" s="18" t="s">
        <v>14</v>
      </c>
      <c r="C20" s="24" t="s">
        <v>23</v>
      </c>
      <c r="D20" s="82"/>
      <c r="E20" s="85"/>
      <c r="F20" s="20"/>
      <c r="G20" s="20"/>
      <c r="H20" s="20"/>
      <c r="I20" s="20"/>
      <c r="J20" s="21"/>
      <c r="K20" s="21"/>
      <c r="L20" s="15">
        <f t="shared" si="4"/>
        <v>0</v>
      </c>
      <c r="M20" s="16">
        <f t="shared" si="5"/>
        <v>0</v>
      </c>
      <c r="N20" s="16">
        <f t="shared" si="6"/>
        <v>0</v>
      </c>
      <c r="O20" s="16">
        <f t="shared" si="7"/>
        <v>0</v>
      </c>
      <c r="P20" s="22">
        <v>40000</v>
      </c>
    </row>
    <row r="21" spans="1:16" ht="14.25" customHeight="1" x14ac:dyDescent="0.2">
      <c r="A21" s="17"/>
      <c r="B21" s="18" t="s">
        <v>14</v>
      </c>
      <c r="C21" s="24" t="s">
        <v>48</v>
      </c>
      <c r="D21" s="82"/>
      <c r="E21" s="85"/>
      <c r="F21" s="20"/>
      <c r="G21" s="20"/>
      <c r="H21" s="20"/>
      <c r="I21" s="20"/>
      <c r="J21" s="21"/>
      <c r="K21" s="21"/>
      <c r="L21" s="15">
        <f t="shared" si="4"/>
        <v>0</v>
      </c>
      <c r="M21" s="16">
        <f t="shared" si="5"/>
        <v>0</v>
      </c>
      <c r="N21" s="16">
        <f t="shared" si="6"/>
        <v>0</v>
      </c>
      <c r="O21" s="16">
        <f t="shared" si="7"/>
        <v>0</v>
      </c>
      <c r="P21" s="22">
        <v>40000</v>
      </c>
    </row>
    <row r="22" spans="1:16" ht="21" customHeight="1" x14ac:dyDescent="0.25">
      <c r="A22" s="17"/>
      <c r="B22" s="18" t="s">
        <v>14</v>
      </c>
      <c r="C22" s="25" t="s">
        <v>24</v>
      </c>
      <c r="D22" s="82"/>
      <c r="E22" s="85"/>
      <c r="F22" s="20"/>
      <c r="G22" s="20"/>
      <c r="H22" s="20"/>
      <c r="I22" s="20"/>
      <c r="J22" s="21"/>
      <c r="K22" s="21"/>
      <c r="L22" s="15">
        <f t="shared" si="4"/>
        <v>0</v>
      </c>
      <c r="M22" s="16">
        <f t="shared" si="5"/>
        <v>0</v>
      </c>
      <c r="N22" s="16">
        <f t="shared" si="6"/>
        <v>0</v>
      </c>
      <c r="O22" s="16">
        <f t="shared" si="7"/>
        <v>0</v>
      </c>
      <c r="P22" s="22">
        <v>40000</v>
      </c>
    </row>
    <row r="23" spans="1:16" ht="21" customHeight="1" x14ac:dyDescent="0.25">
      <c r="A23" s="17"/>
      <c r="B23" s="18" t="s">
        <v>14</v>
      </c>
      <c r="C23" s="25" t="s">
        <v>25</v>
      </c>
      <c r="D23" s="82"/>
      <c r="E23" s="85"/>
      <c r="F23" s="20"/>
      <c r="G23" s="20"/>
      <c r="H23" s="20"/>
      <c r="I23" s="20"/>
      <c r="J23" s="21"/>
      <c r="K23" s="21"/>
      <c r="L23" s="15">
        <f t="shared" si="4"/>
        <v>0</v>
      </c>
      <c r="M23" s="16">
        <f t="shared" si="5"/>
        <v>0</v>
      </c>
      <c r="N23" s="16">
        <f t="shared" si="6"/>
        <v>0</v>
      </c>
      <c r="O23" s="16">
        <f t="shared" si="7"/>
        <v>0</v>
      </c>
      <c r="P23" s="22">
        <v>50000</v>
      </c>
    </row>
    <row r="24" spans="1:16" ht="21" customHeight="1" x14ac:dyDescent="0.25">
      <c r="A24" s="17"/>
      <c r="B24" s="18" t="s">
        <v>14</v>
      </c>
      <c r="C24" s="25" t="s">
        <v>26</v>
      </c>
      <c r="D24" s="82"/>
      <c r="E24" s="85"/>
      <c r="F24" s="86"/>
      <c r="G24" s="86"/>
      <c r="H24" s="86"/>
      <c r="I24" s="86"/>
      <c r="J24" s="21"/>
      <c r="K24" s="21"/>
      <c r="L24" s="15">
        <f t="shared" si="4"/>
        <v>0</v>
      </c>
      <c r="M24" s="16">
        <f t="shared" si="5"/>
        <v>0</v>
      </c>
      <c r="N24" s="16">
        <f t="shared" si="6"/>
        <v>0</v>
      </c>
      <c r="O24" s="16">
        <f t="shared" si="7"/>
        <v>0</v>
      </c>
      <c r="P24" s="22">
        <v>40000</v>
      </c>
    </row>
    <row r="25" spans="1:16" ht="21" customHeight="1" x14ac:dyDescent="0.2">
      <c r="A25" s="17"/>
      <c r="B25" s="18" t="s">
        <v>15</v>
      </c>
      <c r="C25" s="24" t="s">
        <v>54</v>
      </c>
      <c r="D25" s="82"/>
      <c r="E25" s="84"/>
      <c r="F25" s="20"/>
      <c r="G25" s="20"/>
      <c r="H25" s="20"/>
      <c r="I25" s="20"/>
      <c r="J25" s="21"/>
      <c r="K25" s="21"/>
      <c r="L25" s="15">
        <f t="shared" si="4"/>
        <v>0</v>
      </c>
      <c r="M25" s="16">
        <f t="shared" si="5"/>
        <v>0</v>
      </c>
      <c r="N25" s="16">
        <f t="shared" si="6"/>
        <v>0</v>
      </c>
      <c r="O25" s="16">
        <f t="shared" si="7"/>
        <v>0</v>
      </c>
      <c r="P25" s="26">
        <v>50000</v>
      </c>
    </row>
    <row r="26" spans="1:16" ht="21" customHeight="1" x14ac:dyDescent="0.25">
      <c r="A26" s="17"/>
      <c r="B26" s="27" t="s">
        <v>15</v>
      </c>
      <c r="C26" s="28" t="s">
        <v>52</v>
      </c>
      <c r="D26" s="82"/>
      <c r="E26" s="87"/>
      <c r="F26" s="20"/>
      <c r="G26" s="20"/>
      <c r="H26" s="20"/>
      <c r="I26" s="20"/>
      <c r="J26" s="21"/>
      <c r="K26" s="21"/>
      <c r="L26" s="15">
        <f t="shared" si="4"/>
        <v>0</v>
      </c>
      <c r="M26" s="16">
        <f t="shared" si="5"/>
        <v>0</v>
      </c>
      <c r="N26" s="16">
        <f t="shared" si="6"/>
        <v>0</v>
      </c>
      <c r="O26" s="16">
        <f t="shared" si="7"/>
        <v>0</v>
      </c>
      <c r="P26" s="26">
        <v>32000</v>
      </c>
    </row>
    <row r="27" spans="1:16" ht="21" customHeight="1" thickBot="1" x14ac:dyDescent="0.3">
      <c r="A27" s="17"/>
      <c r="B27" s="27" t="s">
        <v>15</v>
      </c>
      <c r="C27" s="28" t="s">
        <v>42</v>
      </c>
      <c r="D27" s="88"/>
      <c r="E27" s="87"/>
      <c r="F27" s="29"/>
      <c r="G27" s="29"/>
      <c r="H27" s="29"/>
      <c r="I27" s="29"/>
      <c r="J27" s="30"/>
      <c r="K27" s="30"/>
      <c r="L27" s="31">
        <f t="shared" si="4"/>
        <v>0</v>
      </c>
      <c r="M27" s="32">
        <f t="shared" si="5"/>
        <v>0</v>
      </c>
      <c r="N27" s="32">
        <f t="shared" si="6"/>
        <v>0</v>
      </c>
      <c r="O27" s="32">
        <f t="shared" si="7"/>
        <v>0</v>
      </c>
      <c r="P27" s="33">
        <v>32000</v>
      </c>
    </row>
    <row r="28" spans="1:16" ht="15" customHeight="1" thickBot="1" x14ac:dyDescent="0.3">
      <c r="A28" s="34"/>
      <c r="B28" s="35"/>
      <c r="C28" s="36" t="s">
        <v>16</v>
      </c>
      <c r="D28" s="67">
        <f t="shared" ref="D28:O28" si="12">SUM(D16:D27)</f>
        <v>0</v>
      </c>
      <c r="E28" s="67">
        <f t="shared" si="12"/>
        <v>0</v>
      </c>
      <c r="F28" s="67">
        <f t="shared" si="12"/>
        <v>0</v>
      </c>
      <c r="G28" s="67">
        <f t="shared" si="12"/>
        <v>0</v>
      </c>
      <c r="H28" s="67">
        <f t="shared" si="12"/>
        <v>0</v>
      </c>
      <c r="I28" s="67">
        <f t="shared" si="12"/>
        <v>0</v>
      </c>
      <c r="J28" s="67">
        <f t="shared" si="12"/>
        <v>0</v>
      </c>
      <c r="K28" s="67">
        <f t="shared" si="12"/>
        <v>0</v>
      </c>
      <c r="L28" s="68">
        <f t="shared" si="12"/>
        <v>0</v>
      </c>
      <c r="M28" s="68">
        <f t="shared" si="12"/>
        <v>0</v>
      </c>
      <c r="N28" s="68">
        <f t="shared" si="12"/>
        <v>0</v>
      </c>
      <c r="O28" s="68">
        <f t="shared" si="12"/>
        <v>0</v>
      </c>
      <c r="P28" s="89"/>
    </row>
    <row r="29" spans="1:16" ht="32.25" customHeight="1" x14ac:dyDescent="0.2">
      <c r="A29" s="37"/>
      <c r="B29" s="38" t="s">
        <v>12</v>
      </c>
      <c r="C29" s="39" t="s">
        <v>49</v>
      </c>
      <c r="D29" s="103"/>
      <c r="E29" s="103"/>
      <c r="F29" s="15"/>
      <c r="G29" s="15"/>
      <c r="H29" s="15"/>
      <c r="I29" s="15"/>
      <c r="J29" s="15"/>
      <c r="K29" s="15"/>
      <c r="L29" s="15">
        <f t="shared" ref="L29" si="13">ROUND(SUM(E29:K29)*0.25,2)</f>
        <v>0</v>
      </c>
      <c r="M29" s="16">
        <f t="shared" ref="M29" si="14">ROUND(SUM(E29:L29)*0.1931,2)</f>
        <v>0</v>
      </c>
      <c r="N29" s="16">
        <f t="shared" ref="N29" si="15">ROUND(O29-SUM(E29:M29),2)</f>
        <v>0</v>
      </c>
      <c r="O29" s="16">
        <f t="shared" ref="O29:O46" si="16">P29*D29</f>
        <v>0</v>
      </c>
      <c r="P29" s="59">
        <v>70000</v>
      </c>
    </row>
    <row r="30" spans="1:16" ht="26.25" customHeight="1" x14ac:dyDescent="0.25">
      <c r="A30" s="40"/>
      <c r="B30" s="41" t="s">
        <v>12</v>
      </c>
      <c r="C30" s="42" t="s">
        <v>82</v>
      </c>
      <c r="D30" s="90"/>
      <c r="E30" s="90"/>
      <c r="F30" s="20"/>
      <c r="G30" s="20"/>
      <c r="H30" s="20"/>
      <c r="I30" s="20"/>
      <c r="J30" s="21"/>
      <c r="K30" s="21"/>
      <c r="L30" s="15">
        <f t="shared" ref="L30" si="17">ROUND(SUM(E30:K30)*0.25,2)</f>
        <v>0</v>
      </c>
      <c r="M30" s="16">
        <f t="shared" ref="M30" si="18">ROUND(SUM(E30:L30)*0.1931,2)</f>
        <v>0</v>
      </c>
      <c r="N30" s="16">
        <f t="shared" ref="N30" si="19">ROUND(O30-SUM(E30:M30),2)</f>
        <v>0</v>
      </c>
      <c r="O30" s="16">
        <f t="shared" ref="O30" si="20">P30*D30</f>
        <v>0</v>
      </c>
      <c r="P30" s="22">
        <v>45000</v>
      </c>
    </row>
    <row r="31" spans="1:16" ht="18" customHeight="1" x14ac:dyDescent="0.25">
      <c r="A31" s="40"/>
      <c r="B31" s="43" t="s">
        <v>13</v>
      </c>
      <c r="C31" s="61" t="s">
        <v>17</v>
      </c>
      <c r="D31" s="91"/>
      <c r="E31" s="92"/>
      <c r="F31" s="20"/>
      <c r="G31" s="20"/>
      <c r="H31" s="20"/>
      <c r="I31" s="20"/>
      <c r="J31" s="21"/>
      <c r="K31" s="21"/>
      <c r="L31" s="65">
        <f t="shared" ref="L31" si="21">ROUND(SUM(E31:K31)*0.25,2)</f>
        <v>0</v>
      </c>
      <c r="M31" s="65">
        <f>ROUND(SUM(E31:L31)*0.1931,2)</f>
        <v>0</v>
      </c>
      <c r="N31" s="65"/>
      <c r="O31" s="65">
        <f>SUM(E31:M31)</f>
        <v>0</v>
      </c>
      <c r="P31" s="66"/>
    </row>
    <row r="32" spans="1:16" ht="18" customHeight="1" x14ac:dyDescent="0.25">
      <c r="A32" s="40"/>
      <c r="B32" s="44" t="s">
        <v>13</v>
      </c>
      <c r="C32" s="25" t="s">
        <v>18</v>
      </c>
      <c r="D32" s="91"/>
      <c r="E32" s="92"/>
      <c r="F32" s="20"/>
      <c r="G32" s="20"/>
      <c r="H32" s="20"/>
      <c r="I32" s="20"/>
      <c r="J32" s="21"/>
      <c r="K32" s="21"/>
      <c r="L32" s="15">
        <f t="shared" ref="L32:L67" si="22">ROUND(SUM(E32:K32)*0.25,2)</f>
        <v>0</v>
      </c>
      <c r="M32" s="16">
        <f t="shared" ref="M32:M67" si="23">ROUND(SUM(E32:L32)*0.1931,2)</f>
        <v>0</v>
      </c>
      <c r="N32" s="16">
        <f t="shared" ref="N32:N67" si="24">ROUND(O32-SUM(E32:M32),2)</f>
        <v>0</v>
      </c>
      <c r="O32" s="16">
        <f t="shared" si="16"/>
        <v>0</v>
      </c>
      <c r="P32" s="22">
        <v>50000</v>
      </c>
    </row>
    <row r="33" spans="1:16" ht="18" customHeight="1" x14ac:dyDescent="0.25">
      <c r="A33" s="40"/>
      <c r="B33" s="44" t="s">
        <v>13</v>
      </c>
      <c r="C33" s="60" t="s">
        <v>19</v>
      </c>
      <c r="D33" s="91"/>
      <c r="E33" s="92"/>
      <c r="F33" s="20"/>
      <c r="G33" s="20"/>
      <c r="H33" s="20"/>
      <c r="I33" s="20"/>
      <c r="J33" s="21"/>
      <c r="K33" s="21"/>
      <c r="L33" s="65">
        <f t="shared" si="22"/>
        <v>0</v>
      </c>
      <c r="M33" s="65">
        <f>ROUND(SUM(E33:L33)*0.1931,2)</f>
        <v>0</v>
      </c>
      <c r="N33" s="65"/>
      <c r="O33" s="65">
        <f>SUM(E33:M33)</f>
        <v>0</v>
      </c>
      <c r="P33" s="66"/>
    </row>
    <row r="34" spans="1:16" ht="18" customHeight="1" x14ac:dyDescent="0.25">
      <c r="A34" s="40"/>
      <c r="B34" s="44" t="s">
        <v>13</v>
      </c>
      <c r="C34" s="60" t="s">
        <v>20</v>
      </c>
      <c r="D34" s="91"/>
      <c r="E34" s="92"/>
      <c r="F34" s="20"/>
      <c r="G34" s="20"/>
      <c r="H34" s="20"/>
      <c r="I34" s="20"/>
      <c r="J34" s="21"/>
      <c r="K34" s="21"/>
      <c r="L34" s="65">
        <f t="shared" ref="L34:L36" si="25">ROUND(SUM(E34:K34)*0.25,2)</f>
        <v>0</v>
      </c>
      <c r="M34" s="65">
        <f t="shared" ref="M34:M36" si="26">ROUND(SUM(E34:L34)*0.1931,2)</f>
        <v>0</v>
      </c>
      <c r="N34" s="65"/>
      <c r="O34" s="65">
        <f t="shared" ref="O34:O36" si="27">SUM(E34:M34)</f>
        <v>0</v>
      </c>
      <c r="P34" s="66"/>
    </row>
    <row r="35" spans="1:16" ht="18" customHeight="1" x14ac:dyDescent="0.25">
      <c r="A35" s="40"/>
      <c r="B35" s="44" t="s">
        <v>13</v>
      </c>
      <c r="C35" s="60" t="s">
        <v>21</v>
      </c>
      <c r="D35" s="91"/>
      <c r="E35" s="92"/>
      <c r="F35" s="20"/>
      <c r="G35" s="20"/>
      <c r="H35" s="20"/>
      <c r="I35" s="20"/>
      <c r="J35" s="21"/>
      <c r="K35" s="21"/>
      <c r="L35" s="65">
        <f t="shared" si="25"/>
        <v>0</v>
      </c>
      <c r="M35" s="65">
        <f t="shared" si="26"/>
        <v>0</v>
      </c>
      <c r="N35" s="65"/>
      <c r="O35" s="65">
        <f t="shared" si="27"/>
        <v>0</v>
      </c>
      <c r="P35" s="66"/>
    </row>
    <row r="36" spans="1:16" ht="28.5" customHeight="1" x14ac:dyDescent="0.25">
      <c r="A36" s="40"/>
      <c r="B36" s="45" t="s">
        <v>13</v>
      </c>
      <c r="C36" s="60" t="s">
        <v>22</v>
      </c>
      <c r="D36" s="91"/>
      <c r="E36" s="92"/>
      <c r="F36" s="20"/>
      <c r="G36" s="20"/>
      <c r="H36" s="20"/>
      <c r="I36" s="20"/>
      <c r="J36" s="21"/>
      <c r="K36" s="21"/>
      <c r="L36" s="65">
        <f t="shared" si="25"/>
        <v>0</v>
      </c>
      <c r="M36" s="65">
        <f t="shared" si="26"/>
        <v>0</v>
      </c>
      <c r="N36" s="65"/>
      <c r="O36" s="65">
        <f t="shared" si="27"/>
        <v>0</v>
      </c>
      <c r="P36" s="66"/>
    </row>
    <row r="37" spans="1:16" ht="26.25" customHeight="1" x14ac:dyDescent="0.25">
      <c r="A37" s="40"/>
      <c r="B37" s="46" t="s">
        <v>14</v>
      </c>
      <c r="C37" s="25" t="s">
        <v>78</v>
      </c>
      <c r="D37" s="91"/>
      <c r="E37" s="92"/>
      <c r="F37" s="20"/>
      <c r="G37" s="20"/>
      <c r="H37" s="20"/>
      <c r="I37" s="20"/>
      <c r="J37" s="21"/>
      <c r="K37" s="21"/>
      <c r="L37" s="63">
        <f t="shared" ref="L37" si="28">ROUND(SUM(E37:K37)*0.25,2)</f>
        <v>0</v>
      </c>
      <c r="M37" s="64">
        <f>ROUND(SUM(E37:L37)*0.1931,2)</f>
        <v>0</v>
      </c>
      <c r="N37" s="64">
        <f>ROUND(O37-SUM(E37:M37),2)</f>
        <v>0</v>
      </c>
      <c r="O37" s="64">
        <f t="shared" si="16"/>
        <v>0</v>
      </c>
      <c r="P37" s="22">
        <v>40000</v>
      </c>
    </row>
    <row r="38" spans="1:16" ht="15" customHeight="1" x14ac:dyDescent="0.25">
      <c r="A38" s="40"/>
      <c r="B38" s="46" t="s">
        <v>14</v>
      </c>
      <c r="C38" s="25" t="s">
        <v>27</v>
      </c>
      <c r="D38" s="91"/>
      <c r="E38" s="92"/>
      <c r="F38" s="20"/>
      <c r="G38" s="20"/>
      <c r="H38" s="20"/>
      <c r="I38" s="20"/>
      <c r="J38" s="21"/>
      <c r="K38" s="21"/>
      <c r="L38" s="15">
        <f t="shared" si="22"/>
        <v>0</v>
      </c>
      <c r="M38" s="16">
        <f t="shared" si="23"/>
        <v>0</v>
      </c>
      <c r="N38" s="16">
        <f t="shared" si="24"/>
        <v>0</v>
      </c>
      <c r="O38" s="16">
        <f t="shared" si="16"/>
        <v>0</v>
      </c>
      <c r="P38" s="22">
        <v>25000</v>
      </c>
    </row>
    <row r="39" spans="1:16" ht="15" customHeight="1" x14ac:dyDescent="0.25">
      <c r="A39" s="40"/>
      <c r="B39" s="46" t="s">
        <v>14</v>
      </c>
      <c r="C39" s="47" t="s">
        <v>28</v>
      </c>
      <c r="D39" s="91"/>
      <c r="E39" s="92"/>
      <c r="F39" s="20"/>
      <c r="G39" s="20"/>
      <c r="H39" s="20"/>
      <c r="I39" s="20"/>
      <c r="J39" s="21"/>
      <c r="K39" s="21"/>
      <c r="L39" s="15">
        <f t="shared" si="22"/>
        <v>0</v>
      </c>
      <c r="M39" s="16">
        <f t="shared" si="23"/>
        <v>0</v>
      </c>
      <c r="N39" s="16">
        <f t="shared" si="24"/>
        <v>0</v>
      </c>
      <c r="O39" s="16">
        <f t="shared" si="16"/>
        <v>0</v>
      </c>
      <c r="P39" s="22">
        <v>40000</v>
      </c>
    </row>
    <row r="40" spans="1:16" ht="15" customHeight="1" x14ac:dyDescent="0.25">
      <c r="A40" s="40"/>
      <c r="B40" s="46" t="s">
        <v>14</v>
      </c>
      <c r="C40" s="25" t="s">
        <v>29</v>
      </c>
      <c r="D40" s="91"/>
      <c r="E40" s="92"/>
      <c r="F40" s="20"/>
      <c r="G40" s="20"/>
      <c r="H40" s="20"/>
      <c r="I40" s="20"/>
      <c r="J40" s="21"/>
      <c r="K40" s="21"/>
      <c r="L40" s="15">
        <f t="shared" si="22"/>
        <v>0</v>
      </c>
      <c r="M40" s="16">
        <f t="shared" si="23"/>
        <v>0</v>
      </c>
      <c r="N40" s="16">
        <f t="shared" si="24"/>
        <v>0</v>
      </c>
      <c r="O40" s="16">
        <f t="shared" si="16"/>
        <v>0</v>
      </c>
      <c r="P40" s="22">
        <v>32000</v>
      </c>
    </row>
    <row r="41" spans="1:16" ht="15" customHeight="1" x14ac:dyDescent="0.25">
      <c r="A41" s="40"/>
      <c r="B41" s="46" t="s">
        <v>14</v>
      </c>
      <c r="C41" s="25" t="s">
        <v>30</v>
      </c>
      <c r="D41" s="91"/>
      <c r="E41" s="92"/>
      <c r="F41" s="20"/>
      <c r="G41" s="20"/>
      <c r="H41" s="20"/>
      <c r="I41" s="20"/>
      <c r="J41" s="21"/>
      <c r="K41" s="21"/>
      <c r="L41" s="15">
        <f t="shared" si="22"/>
        <v>0</v>
      </c>
      <c r="M41" s="16">
        <f t="shared" si="23"/>
        <v>0</v>
      </c>
      <c r="N41" s="16">
        <f t="shared" si="24"/>
        <v>0</v>
      </c>
      <c r="O41" s="16">
        <f t="shared" si="16"/>
        <v>0</v>
      </c>
      <c r="P41" s="22">
        <v>40000</v>
      </c>
    </row>
    <row r="42" spans="1:16" ht="15" customHeight="1" x14ac:dyDescent="0.25">
      <c r="A42" s="40"/>
      <c r="B42" s="46" t="s">
        <v>14</v>
      </c>
      <c r="C42" s="25" t="s">
        <v>31</v>
      </c>
      <c r="D42" s="91"/>
      <c r="E42" s="92"/>
      <c r="F42" s="20"/>
      <c r="G42" s="20"/>
      <c r="H42" s="20"/>
      <c r="I42" s="20"/>
      <c r="J42" s="21"/>
      <c r="K42" s="21"/>
      <c r="L42" s="15">
        <f t="shared" si="22"/>
        <v>0</v>
      </c>
      <c r="M42" s="16">
        <f t="shared" si="23"/>
        <v>0</v>
      </c>
      <c r="N42" s="16">
        <f t="shared" si="24"/>
        <v>0</v>
      </c>
      <c r="O42" s="16">
        <f t="shared" si="16"/>
        <v>0</v>
      </c>
      <c r="P42" s="22">
        <v>40000</v>
      </c>
    </row>
    <row r="43" spans="1:16" ht="15" customHeight="1" x14ac:dyDescent="0.25">
      <c r="A43" s="40"/>
      <c r="B43" s="46" t="s">
        <v>14</v>
      </c>
      <c r="C43" s="25" t="s">
        <v>32</v>
      </c>
      <c r="D43" s="91"/>
      <c r="E43" s="92"/>
      <c r="F43" s="20"/>
      <c r="G43" s="20"/>
      <c r="H43" s="20"/>
      <c r="I43" s="20"/>
      <c r="J43" s="21"/>
      <c r="K43" s="21"/>
      <c r="L43" s="15">
        <f t="shared" si="22"/>
        <v>0</v>
      </c>
      <c r="M43" s="16">
        <f t="shared" si="23"/>
        <v>0</v>
      </c>
      <c r="N43" s="16">
        <f t="shared" si="24"/>
        <v>0</v>
      </c>
      <c r="O43" s="16">
        <f t="shared" si="16"/>
        <v>0</v>
      </c>
      <c r="P43" s="22">
        <v>40000</v>
      </c>
    </row>
    <row r="44" spans="1:16" ht="15" customHeight="1" x14ac:dyDescent="0.25">
      <c r="A44" s="40"/>
      <c r="B44" s="46" t="s">
        <v>14</v>
      </c>
      <c r="C44" s="25" t="s">
        <v>33</v>
      </c>
      <c r="D44" s="91"/>
      <c r="E44" s="92"/>
      <c r="F44" s="20"/>
      <c r="G44" s="20"/>
      <c r="H44" s="20"/>
      <c r="I44" s="20"/>
      <c r="J44" s="21"/>
      <c r="K44" s="21"/>
      <c r="L44" s="15">
        <f t="shared" si="22"/>
        <v>0</v>
      </c>
      <c r="M44" s="16">
        <f t="shared" si="23"/>
        <v>0</v>
      </c>
      <c r="N44" s="16">
        <f t="shared" si="24"/>
        <v>0</v>
      </c>
      <c r="O44" s="16">
        <f t="shared" si="16"/>
        <v>0</v>
      </c>
      <c r="P44" s="22">
        <v>40000</v>
      </c>
    </row>
    <row r="45" spans="1:16" ht="15" customHeight="1" x14ac:dyDescent="0.25">
      <c r="A45" s="40"/>
      <c r="B45" s="46" t="s">
        <v>14</v>
      </c>
      <c r="C45" s="25" t="s">
        <v>34</v>
      </c>
      <c r="D45" s="91"/>
      <c r="E45" s="92"/>
      <c r="F45" s="20"/>
      <c r="G45" s="20"/>
      <c r="H45" s="20"/>
      <c r="I45" s="20"/>
      <c r="J45" s="21"/>
      <c r="K45" s="21"/>
      <c r="L45" s="15">
        <f t="shared" si="22"/>
        <v>0</v>
      </c>
      <c r="M45" s="16">
        <f t="shared" si="23"/>
        <v>0</v>
      </c>
      <c r="N45" s="16">
        <f t="shared" si="24"/>
        <v>0</v>
      </c>
      <c r="O45" s="16">
        <f t="shared" si="16"/>
        <v>0</v>
      </c>
      <c r="P45" s="22">
        <v>40000</v>
      </c>
    </row>
    <row r="46" spans="1:16" ht="15" customHeight="1" x14ac:dyDescent="0.25">
      <c r="A46" s="40"/>
      <c r="B46" s="46" t="s">
        <v>14</v>
      </c>
      <c r="C46" s="25" t="s">
        <v>35</v>
      </c>
      <c r="D46" s="91"/>
      <c r="E46" s="92"/>
      <c r="F46" s="20"/>
      <c r="G46" s="20"/>
      <c r="H46" s="20"/>
      <c r="I46" s="20"/>
      <c r="J46" s="21"/>
      <c r="K46" s="21"/>
      <c r="L46" s="15">
        <f t="shared" si="22"/>
        <v>0</v>
      </c>
      <c r="M46" s="16">
        <f t="shared" si="23"/>
        <v>0</v>
      </c>
      <c r="N46" s="16">
        <f t="shared" si="24"/>
        <v>0</v>
      </c>
      <c r="O46" s="16">
        <f t="shared" si="16"/>
        <v>0</v>
      </c>
      <c r="P46" s="22">
        <v>40000</v>
      </c>
    </row>
    <row r="47" spans="1:16" ht="15" customHeight="1" x14ac:dyDescent="0.25">
      <c r="A47" s="40"/>
      <c r="B47" s="46" t="s">
        <v>14</v>
      </c>
      <c r="C47" s="50" t="s">
        <v>66</v>
      </c>
      <c r="D47" s="91"/>
      <c r="E47" s="92"/>
      <c r="F47" s="20"/>
      <c r="G47" s="20"/>
      <c r="H47" s="20"/>
      <c r="I47" s="20"/>
      <c r="J47" s="21"/>
      <c r="K47" s="21"/>
      <c r="L47" s="15">
        <f t="shared" ref="L47:L57" si="29">ROUND(SUM(E47:K47)*0.25,2)</f>
        <v>0</v>
      </c>
      <c r="M47" s="16">
        <f t="shared" ref="M47:M57" si="30">ROUND(SUM(E47:L47)*0.1931,2)</f>
        <v>0</v>
      </c>
      <c r="N47" s="16">
        <f t="shared" ref="N47:N57" si="31">ROUND(O47-SUM(E47:M47),2)</f>
        <v>0</v>
      </c>
      <c r="O47" s="16">
        <f t="shared" ref="O47:O57" si="32">P47*D47</f>
        <v>0</v>
      </c>
      <c r="P47" s="22">
        <v>25000</v>
      </c>
    </row>
    <row r="48" spans="1:16" ht="15" customHeight="1" x14ac:dyDescent="0.25">
      <c r="A48" s="40"/>
      <c r="B48" s="46" t="s">
        <v>14</v>
      </c>
      <c r="C48" s="50" t="s">
        <v>67</v>
      </c>
      <c r="D48" s="91"/>
      <c r="E48" s="92"/>
      <c r="F48" s="20"/>
      <c r="G48" s="20"/>
      <c r="H48" s="20"/>
      <c r="I48" s="20"/>
      <c r="J48" s="21"/>
      <c r="K48" s="21"/>
      <c r="L48" s="15">
        <f t="shared" si="29"/>
        <v>0</v>
      </c>
      <c r="M48" s="16">
        <f t="shared" si="30"/>
        <v>0</v>
      </c>
      <c r="N48" s="16">
        <f t="shared" si="31"/>
        <v>0</v>
      </c>
      <c r="O48" s="16">
        <f t="shared" si="32"/>
        <v>0</v>
      </c>
      <c r="P48" s="22">
        <v>25000</v>
      </c>
    </row>
    <row r="49" spans="1:16" ht="15" customHeight="1" x14ac:dyDescent="0.25">
      <c r="A49" s="40"/>
      <c r="B49" s="46" t="s">
        <v>14</v>
      </c>
      <c r="C49" s="50" t="s">
        <v>68</v>
      </c>
      <c r="D49" s="91"/>
      <c r="E49" s="92"/>
      <c r="F49" s="20"/>
      <c r="G49" s="20"/>
      <c r="H49" s="20"/>
      <c r="I49" s="20"/>
      <c r="J49" s="21"/>
      <c r="K49" s="21"/>
      <c r="L49" s="15">
        <f t="shared" si="29"/>
        <v>0</v>
      </c>
      <c r="M49" s="16">
        <f t="shared" si="30"/>
        <v>0</v>
      </c>
      <c r="N49" s="16">
        <f t="shared" si="31"/>
        <v>0</v>
      </c>
      <c r="O49" s="16">
        <f t="shared" si="32"/>
        <v>0</v>
      </c>
      <c r="P49" s="22">
        <v>25000</v>
      </c>
    </row>
    <row r="50" spans="1:16" ht="15" customHeight="1" x14ac:dyDescent="0.2">
      <c r="A50" s="40"/>
      <c r="B50" s="46" t="s">
        <v>14</v>
      </c>
      <c r="C50" s="51" t="s">
        <v>69</v>
      </c>
      <c r="D50" s="91"/>
      <c r="E50" s="92"/>
      <c r="F50" s="20"/>
      <c r="G50" s="20"/>
      <c r="H50" s="20"/>
      <c r="I50" s="20"/>
      <c r="J50" s="21"/>
      <c r="K50" s="21"/>
      <c r="L50" s="15">
        <f t="shared" si="29"/>
        <v>0</v>
      </c>
      <c r="M50" s="16">
        <f t="shared" si="30"/>
        <v>0</v>
      </c>
      <c r="N50" s="16">
        <f t="shared" si="31"/>
        <v>0</v>
      </c>
      <c r="O50" s="16">
        <f t="shared" si="32"/>
        <v>0</v>
      </c>
      <c r="P50" s="22">
        <v>25000</v>
      </c>
    </row>
    <row r="51" spans="1:16" ht="15" customHeight="1" x14ac:dyDescent="0.25">
      <c r="A51" s="40"/>
      <c r="B51" s="46" t="s">
        <v>14</v>
      </c>
      <c r="C51" s="50" t="s">
        <v>70</v>
      </c>
      <c r="D51" s="91"/>
      <c r="E51" s="92"/>
      <c r="F51" s="20"/>
      <c r="G51" s="20"/>
      <c r="H51" s="20"/>
      <c r="I51" s="20"/>
      <c r="J51" s="21"/>
      <c r="K51" s="21"/>
      <c r="L51" s="15">
        <f t="shared" si="29"/>
        <v>0</v>
      </c>
      <c r="M51" s="16">
        <f t="shared" si="30"/>
        <v>0</v>
      </c>
      <c r="N51" s="16">
        <f t="shared" si="31"/>
        <v>0</v>
      </c>
      <c r="O51" s="16">
        <f t="shared" si="32"/>
        <v>0</v>
      </c>
      <c r="P51" s="22">
        <v>25000</v>
      </c>
    </row>
    <row r="52" spans="1:16" ht="15" customHeight="1" x14ac:dyDescent="0.25">
      <c r="A52" s="40"/>
      <c r="B52" s="46" t="s">
        <v>15</v>
      </c>
      <c r="C52" s="50" t="s">
        <v>71</v>
      </c>
      <c r="D52" s="91"/>
      <c r="E52" s="92"/>
      <c r="F52" s="20"/>
      <c r="G52" s="20"/>
      <c r="H52" s="20"/>
      <c r="I52" s="20"/>
      <c r="J52" s="21"/>
      <c r="K52" s="21"/>
      <c r="L52" s="15">
        <f t="shared" si="29"/>
        <v>0</v>
      </c>
      <c r="M52" s="16">
        <f t="shared" si="30"/>
        <v>0</v>
      </c>
      <c r="N52" s="16">
        <f t="shared" si="31"/>
        <v>0</v>
      </c>
      <c r="O52" s="16">
        <f t="shared" si="32"/>
        <v>0</v>
      </c>
      <c r="P52" s="22">
        <v>25000</v>
      </c>
    </row>
    <row r="53" spans="1:16" ht="15" customHeight="1" x14ac:dyDescent="0.2">
      <c r="A53" s="40"/>
      <c r="B53" s="46" t="s">
        <v>15</v>
      </c>
      <c r="C53" s="52" t="s">
        <v>72</v>
      </c>
      <c r="D53" s="91"/>
      <c r="E53" s="92"/>
      <c r="F53" s="20"/>
      <c r="G53" s="20"/>
      <c r="H53" s="20"/>
      <c r="I53" s="20"/>
      <c r="J53" s="21"/>
      <c r="K53" s="21"/>
      <c r="L53" s="15">
        <f t="shared" si="29"/>
        <v>0</v>
      </c>
      <c r="M53" s="16">
        <f t="shared" si="30"/>
        <v>0</v>
      </c>
      <c r="N53" s="16">
        <f t="shared" si="31"/>
        <v>0</v>
      </c>
      <c r="O53" s="16">
        <f t="shared" si="32"/>
        <v>0</v>
      </c>
      <c r="P53" s="22">
        <v>25000</v>
      </c>
    </row>
    <row r="54" spans="1:16" ht="15" customHeight="1" x14ac:dyDescent="0.2">
      <c r="A54" s="40"/>
      <c r="B54" s="46" t="s">
        <v>15</v>
      </c>
      <c r="C54" s="52" t="s">
        <v>73</v>
      </c>
      <c r="D54" s="91"/>
      <c r="E54" s="92"/>
      <c r="F54" s="20"/>
      <c r="G54" s="20"/>
      <c r="H54" s="20"/>
      <c r="I54" s="20"/>
      <c r="J54" s="21"/>
      <c r="K54" s="21"/>
      <c r="L54" s="15">
        <f t="shared" si="29"/>
        <v>0</v>
      </c>
      <c r="M54" s="16">
        <f t="shared" si="30"/>
        <v>0</v>
      </c>
      <c r="N54" s="16">
        <f t="shared" si="31"/>
        <v>0</v>
      </c>
      <c r="O54" s="16">
        <f t="shared" si="32"/>
        <v>0</v>
      </c>
      <c r="P54" s="22">
        <v>25000</v>
      </c>
    </row>
    <row r="55" spans="1:16" ht="15" customHeight="1" x14ac:dyDescent="0.2">
      <c r="A55" s="40"/>
      <c r="B55" s="46" t="s">
        <v>15</v>
      </c>
      <c r="C55" s="51" t="s">
        <v>74</v>
      </c>
      <c r="D55" s="91"/>
      <c r="E55" s="92"/>
      <c r="F55" s="20"/>
      <c r="G55" s="20"/>
      <c r="H55" s="20"/>
      <c r="I55" s="20"/>
      <c r="J55" s="21"/>
      <c r="K55" s="21"/>
      <c r="L55" s="15">
        <f t="shared" si="29"/>
        <v>0</v>
      </c>
      <c r="M55" s="16">
        <f t="shared" si="30"/>
        <v>0</v>
      </c>
      <c r="N55" s="16">
        <f t="shared" si="31"/>
        <v>0</v>
      </c>
      <c r="O55" s="16">
        <f t="shared" si="32"/>
        <v>0</v>
      </c>
      <c r="P55" s="22">
        <v>25000</v>
      </c>
    </row>
    <row r="56" spans="1:16" ht="30" customHeight="1" x14ac:dyDescent="0.2">
      <c r="A56" s="40"/>
      <c r="B56" s="46" t="s">
        <v>15</v>
      </c>
      <c r="C56" s="51" t="s">
        <v>75</v>
      </c>
      <c r="D56" s="91"/>
      <c r="E56" s="92"/>
      <c r="F56" s="20"/>
      <c r="G56" s="20"/>
      <c r="H56" s="20"/>
      <c r="I56" s="20"/>
      <c r="J56" s="21"/>
      <c r="K56" s="21"/>
      <c r="L56" s="15">
        <f t="shared" si="29"/>
        <v>0</v>
      </c>
      <c r="M56" s="16">
        <f t="shared" si="30"/>
        <v>0</v>
      </c>
      <c r="N56" s="16">
        <f t="shared" si="31"/>
        <v>0</v>
      </c>
      <c r="O56" s="16">
        <f t="shared" si="32"/>
        <v>0</v>
      </c>
      <c r="P56" s="22">
        <v>30000</v>
      </c>
    </row>
    <row r="57" spans="1:16" ht="15" customHeight="1" x14ac:dyDescent="0.25">
      <c r="A57" s="40"/>
      <c r="B57" s="46" t="s">
        <v>15</v>
      </c>
      <c r="C57" s="25" t="s">
        <v>36</v>
      </c>
      <c r="D57" s="91"/>
      <c r="E57" s="92"/>
      <c r="F57" s="20"/>
      <c r="G57" s="20"/>
      <c r="H57" s="20"/>
      <c r="I57" s="20"/>
      <c r="J57" s="21"/>
      <c r="K57" s="21"/>
      <c r="L57" s="15">
        <f t="shared" si="29"/>
        <v>0</v>
      </c>
      <c r="M57" s="16">
        <f t="shared" si="30"/>
        <v>0</v>
      </c>
      <c r="N57" s="16">
        <f t="shared" si="31"/>
        <v>0</v>
      </c>
      <c r="O57" s="16">
        <f t="shared" si="32"/>
        <v>0</v>
      </c>
      <c r="P57" s="22">
        <v>40000</v>
      </c>
    </row>
    <row r="58" spans="1:16" ht="15" customHeight="1" x14ac:dyDescent="0.25">
      <c r="A58" s="40"/>
      <c r="B58" s="46" t="s">
        <v>15</v>
      </c>
      <c r="C58" s="25" t="s">
        <v>37</v>
      </c>
      <c r="D58" s="91"/>
      <c r="E58" s="92"/>
      <c r="F58" s="20"/>
      <c r="G58" s="20"/>
      <c r="H58" s="20"/>
      <c r="I58" s="20"/>
      <c r="J58" s="21"/>
      <c r="K58" s="21"/>
      <c r="L58" s="15">
        <f t="shared" si="22"/>
        <v>0</v>
      </c>
      <c r="M58" s="16">
        <f t="shared" si="23"/>
        <v>0</v>
      </c>
      <c r="N58" s="16">
        <f t="shared" si="24"/>
        <v>0</v>
      </c>
      <c r="O58" s="16">
        <f t="shared" ref="O58:O67" si="33">P58*D58</f>
        <v>0</v>
      </c>
      <c r="P58" s="22">
        <v>32000</v>
      </c>
    </row>
    <row r="59" spans="1:16" ht="15" customHeight="1" x14ac:dyDescent="0.25">
      <c r="A59" s="40"/>
      <c r="B59" s="46" t="s">
        <v>15</v>
      </c>
      <c r="C59" s="25" t="s">
        <v>38</v>
      </c>
      <c r="D59" s="91"/>
      <c r="E59" s="92"/>
      <c r="F59" s="20"/>
      <c r="G59" s="20"/>
      <c r="H59" s="20"/>
      <c r="I59" s="20"/>
      <c r="J59" s="21"/>
      <c r="K59" s="21"/>
      <c r="L59" s="15">
        <f t="shared" si="22"/>
        <v>0</v>
      </c>
      <c r="M59" s="16">
        <f t="shared" si="23"/>
        <v>0</v>
      </c>
      <c r="N59" s="16">
        <f t="shared" si="24"/>
        <v>0</v>
      </c>
      <c r="O59" s="16">
        <f t="shared" si="33"/>
        <v>0</v>
      </c>
      <c r="P59" s="22">
        <v>32000</v>
      </c>
    </row>
    <row r="60" spans="1:16" ht="15" customHeight="1" x14ac:dyDescent="0.25">
      <c r="A60" s="40"/>
      <c r="B60" s="46" t="s">
        <v>15</v>
      </c>
      <c r="C60" s="25" t="s">
        <v>39</v>
      </c>
      <c r="D60" s="91"/>
      <c r="E60" s="92"/>
      <c r="F60" s="20"/>
      <c r="G60" s="20"/>
      <c r="H60" s="20"/>
      <c r="I60" s="20"/>
      <c r="J60" s="21"/>
      <c r="K60" s="21"/>
      <c r="L60" s="15">
        <f t="shared" si="22"/>
        <v>0</v>
      </c>
      <c r="M60" s="16">
        <f t="shared" si="23"/>
        <v>0</v>
      </c>
      <c r="N60" s="16">
        <f t="shared" si="24"/>
        <v>0</v>
      </c>
      <c r="O60" s="16">
        <f t="shared" si="33"/>
        <v>0</v>
      </c>
      <c r="P60" s="22">
        <v>40000</v>
      </c>
    </row>
    <row r="61" spans="1:16" ht="15" customHeight="1" x14ac:dyDescent="0.25">
      <c r="A61" s="40"/>
      <c r="B61" s="46" t="s">
        <v>15</v>
      </c>
      <c r="C61" s="25" t="s">
        <v>40</v>
      </c>
      <c r="D61" s="91"/>
      <c r="E61" s="92"/>
      <c r="F61" s="20"/>
      <c r="G61" s="20"/>
      <c r="H61" s="20"/>
      <c r="I61" s="20"/>
      <c r="J61" s="21"/>
      <c r="K61" s="21"/>
      <c r="L61" s="15">
        <f t="shared" si="22"/>
        <v>0</v>
      </c>
      <c r="M61" s="16">
        <f t="shared" si="23"/>
        <v>0</v>
      </c>
      <c r="N61" s="16">
        <f t="shared" si="24"/>
        <v>0</v>
      </c>
      <c r="O61" s="16">
        <f t="shared" si="33"/>
        <v>0</v>
      </c>
      <c r="P61" s="22">
        <v>40000</v>
      </c>
    </row>
    <row r="62" spans="1:16" ht="15" customHeight="1" x14ac:dyDescent="0.25">
      <c r="A62" s="40"/>
      <c r="B62" s="46" t="s">
        <v>15</v>
      </c>
      <c r="C62" s="25" t="s">
        <v>41</v>
      </c>
      <c r="D62" s="91"/>
      <c r="E62" s="92"/>
      <c r="F62" s="20"/>
      <c r="G62" s="20"/>
      <c r="H62" s="20"/>
      <c r="I62" s="20"/>
      <c r="J62" s="21"/>
      <c r="K62" s="21"/>
      <c r="L62" s="15">
        <f t="shared" si="22"/>
        <v>0</v>
      </c>
      <c r="M62" s="16">
        <f t="shared" si="23"/>
        <v>0</v>
      </c>
      <c r="N62" s="16">
        <f t="shared" si="24"/>
        <v>0</v>
      </c>
      <c r="O62" s="16">
        <f t="shared" si="33"/>
        <v>0</v>
      </c>
      <c r="P62" s="22">
        <v>32000</v>
      </c>
    </row>
    <row r="63" spans="1:16" ht="15" customHeight="1" x14ac:dyDescent="0.25">
      <c r="A63" s="40"/>
      <c r="B63" s="27" t="s">
        <v>15</v>
      </c>
      <c r="C63" s="28" t="s">
        <v>45</v>
      </c>
      <c r="D63" s="91"/>
      <c r="E63" s="92"/>
      <c r="F63" s="20"/>
      <c r="G63" s="20"/>
      <c r="H63" s="20"/>
      <c r="I63" s="20"/>
      <c r="J63" s="21"/>
      <c r="K63" s="21"/>
      <c r="L63" s="15">
        <f t="shared" si="22"/>
        <v>0</v>
      </c>
      <c r="M63" s="16">
        <f t="shared" si="23"/>
        <v>0</v>
      </c>
      <c r="N63" s="16">
        <f t="shared" si="24"/>
        <v>0</v>
      </c>
      <c r="O63" s="16">
        <f t="shared" si="33"/>
        <v>0</v>
      </c>
      <c r="P63" s="26">
        <v>32000</v>
      </c>
    </row>
    <row r="64" spans="1:16" ht="17.25" customHeight="1" x14ac:dyDescent="0.2">
      <c r="A64" s="40"/>
      <c r="B64" s="18" t="s">
        <v>15</v>
      </c>
      <c r="C64" s="24" t="s">
        <v>43</v>
      </c>
      <c r="D64" s="91"/>
      <c r="E64" s="92"/>
      <c r="F64" s="20"/>
      <c r="G64" s="20"/>
      <c r="H64" s="20"/>
      <c r="I64" s="20"/>
      <c r="J64" s="21"/>
      <c r="K64" s="21"/>
      <c r="L64" s="15">
        <f t="shared" si="22"/>
        <v>0</v>
      </c>
      <c r="M64" s="16">
        <f t="shared" si="23"/>
        <v>0</v>
      </c>
      <c r="N64" s="16">
        <f t="shared" si="24"/>
        <v>0</v>
      </c>
      <c r="O64" s="16">
        <f t="shared" si="33"/>
        <v>0</v>
      </c>
      <c r="P64" s="26">
        <v>32000</v>
      </c>
    </row>
    <row r="65" spans="1:19" ht="17.25" customHeight="1" x14ac:dyDescent="0.2">
      <c r="A65" s="40"/>
      <c r="B65" s="18" t="s">
        <v>15</v>
      </c>
      <c r="C65" s="24" t="s">
        <v>44</v>
      </c>
      <c r="D65" s="82"/>
      <c r="E65" s="85"/>
      <c r="F65" s="20"/>
      <c r="G65" s="20"/>
      <c r="H65" s="20"/>
      <c r="I65" s="20"/>
      <c r="J65" s="21"/>
      <c r="K65" s="21"/>
      <c r="L65" s="15">
        <f t="shared" si="22"/>
        <v>0</v>
      </c>
      <c r="M65" s="16">
        <f t="shared" si="23"/>
        <v>0</v>
      </c>
      <c r="N65" s="16">
        <f t="shared" si="24"/>
        <v>0</v>
      </c>
      <c r="O65" s="16">
        <f t="shared" si="33"/>
        <v>0</v>
      </c>
      <c r="P65" s="26">
        <v>34000</v>
      </c>
    </row>
    <row r="66" spans="1:19" ht="17.25" customHeight="1" x14ac:dyDescent="0.2">
      <c r="A66" s="40"/>
      <c r="B66" s="18" t="s">
        <v>15</v>
      </c>
      <c r="C66" s="24" t="s">
        <v>46</v>
      </c>
      <c r="D66" s="82"/>
      <c r="E66" s="85"/>
      <c r="F66" s="20"/>
      <c r="G66" s="20"/>
      <c r="H66" s="20"/>
      <c r="I66" s="20"/>
      <c r="J66" s="21"/>
      <c r="K66" s="21"/>
      <c r="L66" s="15">
        <f t="shared" si="22"/>
        <v>0</v>
      </c>
      <c r="M66" s="16">
        <f t="shared" si="23"/>
        <v>0</v>
      </c>
      <c r="N66" s="16">
        <f t="shared" si="24"/>
        <v>0</v>
      </c>
      <c r="O66" s="16">
        <f t="shared" si="33"/>
        <v>0</v>
      </c>
      <c r="P66" s="26">
        <v>32000</v>
      </c>
    </row>
    <row r="67" spans="1:19" ht="17.25" customHeight="1" thickBot="1" x14ac:dyDescent="0.3">
      <c r="A67" s="40"/>
      <c r="B67" s="27" t="s">
        <v>15</v>
      </c>
      <c r="C67" s="49" t="s">
        <v>47</v>
      </c>
      <c r="D67" s="94"/>
      <c r="E67" s="95"/>
      <c r="F67" s="96" t="e">
        <f>ROUND(E67/D67/164.9*(0.35*243.33+14*24/12),2)</f>
        <v>#DIV/0!</v>
      </c>
      <c r="G67" s="97"/>
      <c r="H67" s="97"/>
      <c r="I67" s="97"/>
      <c r="J67" s="98"/>
      <c r="K67" s="98"/>
      <c r="L67" s="99" t="e">
        <f t="shared" si="22"/>
        <v>#DIV/0!</v>
      </c>
      <c r="M67" s="100" t="e">
        <f t="shared" si="23"/>
        <v>#DIV/0!</v>
      </c>
      <c r="N67" s="100" t="e">
        <f t="shared" si="24"/>
        <v>#DIV/0!</v>
      </c>
      <c r="O67" s="100">
        <f t="shared" si="33"/>
        <v>0</v>
      </c>
      <c r="P67" s="33">
        <v>32000</v>
      </c>
    </row>
    <row r="68" spans="1:19" ht="17.25" customHeight="1" thickBot="1" x14ac:dyDescent="0.25">
      <c r="A68" s="34"/>
      <c r="B68" s="53"/>
      <c r="C68" s="54" t="s">
        <v>76</v>
      </c>
      <c r="D68" s="101">
        <f t="shared" ref="D68:O68" si="34">SUM(D29:D67)</f>
        <v>0</v>
      </c>
      <c r="E68" s="101">
        <f t="shared" si="34"/>
        <v>0</v>
      </c>
      <c r="F68" s="101" t="e">
        <f t="shared" si="34"/>
        <v>#DIV/0!</v>
      </c>
      <c r="G68" s="101">
        <f t="shared" si="34"/>
        <v>0</v>
      </c>
      <c r="H68" s="101">
        <f t="shared" si="34"/>
        <v>0</v>
      </c>
      <c r="I68" s="101">
        <f t="shared" si="34"/>
        <v>0</v>
      </c>
      <c r="J68" s="101">
        <f t="shared" si="34"/>
        <v>0</v>
      </c>
      <c r="K68" s="101">
        <f t="shared" si="34"/>
        <v>0</v>
      </c>
      <c r="L68" s="101" t="e">
        <f t="shared" si="34"/>
        <v>#DIV/0!</v>
      </c>
      <c r="M68" s="101" t="e">
        <f t="shared" si="34"/>
        <v>#DIV/0!</v>
      </c>
      <c r="N68" s="101" t="e">
        <f t="shared" si="34"/>
        <v>#DIV/0!</v>
      </c>
      <c r="O68" s="101">
        <f t="shared" si="34"/>
        <v>0</v>
      </c>
      <c r="P68" s="75"/>
    </row>
    <row r="69" spans="1:19" ht="15.75" thickBot="1" x14ac:dyDescent="0.25">
      <c r="A69" s="57"/>
      <c r="B69" s="55"/>
      <c r="C69" s="56" t="s">
        <v>77</v>
      </c>
      <c r="D69" s="102">
        <f t="shared" ref="D69:O69" si="35">D28+D68</f>
        <v>0</v>
      </c>
      <c r="E69" s="102">
        <f t="shared" si="35"/>
        <v>0</v>
      </c>
      <c r="F69" s="102" t="e">
        <f t="shared" si="35"/>
        <v>#DIV/0!</v>
      </c>
      <c r="G69" s="102">
        <f t="shared" si="35"/>
        <v>0</v>
      </c>
      <c r="H69" s="102">
        <f t="shared" si="35"/>
        <v>0</v>
      </c>
      <c r="I69" s="102">
        <f t="shared" si="35"/>
        <v>0</v>
      </c>
      <c r="J69" s="102">
        <f t="shared" si="35"/>
        <v>0</v>
      </c>
      <c r="K69" s="102">
        <f t="shared" si="35"/>
        <v>0</v>
      </c>
      <c r="L69" s="102" t="e">
        <f t="shared" si="35"/>
        <v>#DIV/0!</v>
      </c>
      <c r="M69" s="102" t="e">
        <f t="shared" si="35"/>
        <v>#DIV/0!</v>
      </c>
      <c r="N69" s="102" t="e">
        <f t="shared" si="35"/>
        <v>#DIV/0!</v>
      </c>
      <c r="O69" s="102">
        <f t="shared" si="35"/>
        <v>0</v>
      </c>
      <c r="P69" s="76"/>
      <c r="R69" s="104" t="s">
        <v>80</v>
      </c>
      <c r="S69" s="105"/>
    </row>
    <row r="70" spans="1:19" ht="18.75" x14ac:dyDescent="0.2">
      <c r="R70" s="69">
        <v>211</v>
      </c>
      <c r="S70" s="69">
        <v>213</v>
      </c>
    </row>
    <row r="71" spans="1:19" x14ac:dyDescent="0.2">
      <c r="R71" s="70">
        <f>ROUND(O69*12,2)</f>
        <v>0</v>
      </c>
      <c r="S71" s="70">
        <f>ROUND(R71*30.2%,2)</f>
        <v>0</v>
      </c>
    </row>
    <row r="72" spans="1:19" s="119" customFormat="1" ht="15.75" x14ac:dyDescent="0.25">
      <c r="A72" s="118"/>
      <c r="C72" s="119" t="s">
        <v>87</v>
      </c>
      <c r="D72" s="120"/>
      <c r="E72" s="120" t="s">
        <v>83</v>
      </c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</row>
    <row r="73" spans="1:19" s="2" customFormat="1" x14ac:dyDescent="0.25">
      <c r="A73" s="121"/>
      <c r="D73" s="1"/>
      <c r="E73" s="1"/>
      <c r="F73" s="1" t="s">
        <v>84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9" s="2" customFormat="1" x14ac:dyDescent="0.25">
      <c r="A74" s="12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9" s="2" customFormat="1" ht="15.75" x14ac:dyDescent="0.25">
      <c r="A75" s="121"/>
      <c r="C75" s="119" t="s">
        <v>85</v>
      </c>
      <c r="D75" s="1"/>
      <c r="E75" s="1" t="s">
        <v>86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9" s="2" customFormat="1" x14ac:dyDescent="0.25">
      <c r="A76" s="121"/>
      <c r="D76" s="1"/>
      <c r="E76" s="1"/>
      <c r="F76" s="1" t="s">
        <v>84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9" x14ac:dyDescent="0.25">
      <c r="D77" s="5"/>
      <c r="E77" s="12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</sheetData>
  <mergeCells count="13">
    <mergeCell ref="A6:P6"/>
    <mergeCell ref="R69:S69"/>
    <mergeCell ref="A7:J7"/>
    <mergeCell ref="A14:B14"/>
    <mergeCell ref="C14:C15"/>
    <mergeCell ref="D14:D15"/>
    <mergeCell ref="E14:E15"/>
    <mergeCell ref="F14:K14"/>
    <mergeCell ref="L14:L15"/>
    <mergeCell ref="M14:M15"/>
    <mergeCell ref="N14:N15"/>
    <mergeCell ref="O14:O15"/>
    <mergeCell ref="P14:P15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УДО </vt:lpstr>
      <vt:lpstr>'УДО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martyshevaas</dc:creator>
  <cp:lastModifiedBy>Рожкина Ольга Юрьевна</cp:lastModifiedBy>
  <cp:lastPrinted>2025-07-07T08:26:19Z</cp:lastPrinted>
  <dcterms:created xsi:type="dcterms:W3CDTF">2025-07-07T06:47:10Z</dcterms:created>
  <dcterms:modified xsi:type="dcterms:W3CDTF">2025-10-23T13:08:54Z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2025-07-04T00:00:00Z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2025-07-07T00:00:00Z</vt:filetime>
  </property>
  <property fmtid="{D5CDD505-2E9C-101B-9397-08002B2CF9AE}" pid="5" name="Producer">
    <vt:lpwstr>3-Heights(TM) PDF Security Shell 4.8.25.2 (http://www.pdf-tools.com)</vt:lpwstr>
  </property>
</Properties>
</file>