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20" windowWidth="28800" windowHeight="11715"/>
  </bookViews>
  <sheets>
    <sheet name="Гимназия " sheetId="2" r:id="rId1"/>
    <sheet name="Лист1" sheetId="13" r:id="rId2"/>
  </sheets>
  <definedNames>
    <definedName name="_xlnm._FilterDatabase" localSheetId="0" hidden="1">'Гимназия '!$A$15:$V$15</definedName>
    <definedName name="Z_60AF2079_74F0_48CF_BE2F_D3776AEF1135_.wvu.FilterData" localSheetId="0" hidden="1">'Гимназия '!$A$15:$N$49</definedName>
    <definedName name="Z_B761A74C_453E_41D8_81A4_9603FB256AAE_.wvu.FilterData" localSheetId="0" hidden="1">'Гимназия '!$A$15:$N$49</definedName>
  </definedNames>
  <calcPr calcId="145621"/>
  <customWorkbookViews>
    <customWorkbookView name="Acer - Личное представление" guid="{60AF2079-74F0-48CF-BE2F-D3776AEF1135}" mergeInterval="0" personalView="1" maximized="1" xWindow="-8" yWindow="-8" windowWidth="1936" windowHeight="1056" activeSheetId="1"/>
    <customWorkbookView name="Горбовская Ирина Юрьевна - Личное представление" guid="{B761A74C-453E-41D8-81A4-9603FB256AA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T56" i="2" l="1"/>
  <c r="L34" i="2" l="1"/>
  <c r="O34" i="2"/>
  <c r="N34" i="2" s="1"/>
  <c r="F54" i="2"/>
  <c r="G54" i="2"/>
  <c r="H54" i="2"/>
  <c r="I54" i="2"/>
  <c r="J54" i="2"/>
  <c r="K54" i="2"/>
  <c r="D54" i="2"/>
  <c r="E50" i="2"/>
  <c r="E54" i="2" s="1"/>
  <c r="F50" i="2"/>
  <c r="G50" i="2"/>
  <c r="H50" i="2"/>
  <c r="I50" i="2"/>
  <c r="J50" i="2"/>
  <c r="K50" i="2"/>
  <c r="L50" i="2"/>
  <c r="L54" i="2" s="1"/>
  <c r="M50" i="2"/>
  <c r="M54" i="2" s="1"/>
  <c r="D50" i="2"/>
  <c r="L20" i="2"/>
  <c r="O20" i="2"/>
  <c r="O51" i="2"/>
  <c r="N51" i="2" s="1"/>
  <c r="O48" i="2"/>
  <c r="L48" i="2"/>
  <c r="O47" i="2"/>
  <c r="F47" i="2"/>
  <c r="O46" i="2"/>
  <c r="L46" i="2"/>
  <c r="L33" i="2"/>
  <c r="O33" i="2" s="1"/>
  <c r="L32" i="2"/>
  <c r="O32" i="2" s="1"/>
  <c r="L31" i="2"/>
  <c r="O31" i="2" s="1"/>
  <c r="L30" i="2"/>
  <c r="O30" i="2" s="1"/>
  <c r="L29" i="2"/>
  <c r="O29" i="2" s="1"/>
  <c r="L28" i="2"/>
  <c r="O28" i="2" s="1"/>
  <c r="L27" i="2"/>
  <c r="O27" i="2" s="1"/>
  <c r="L26" i="2"/>
  <c r="O26" i="2" s="1"/>
  <c r="L25" i="2"/>
  <c r="O25" i="2" s="1"/>
  <c r="L24" i="2"/>
  <c r="O24" i="2" s="1"/>
  <c r="L23" i="2"/>
  <c r="O23" i="2" s="1"/>
  <c r="O45" i="2"/>
  <c r="L45" i="2"/>
  <c r="O44" i="2"/>
  <c r="L44" i="2"/>
  <c r="O43" i="2"/>
  <c r="L43" i="2"/>
  <c r="O42" i="2"/>
  <c r="L42" i="2"/>
  <c r="O41" i="2"/>
  <c r="L41" i="2"/>
  <c r="O40" i="2"/>
  <c r="L40" i="2"/>
  <c r="O39" i="2"/>
  <c r="L39" i="2"/>
  <c r="O38" i="2"/>
  <c r="L38" i="2"/>
  <c r="O37" i="2"/>
  <c r="L37" i="2"/>
  <c r="O36" i="2"/>
  <c r="L36" i="2"/>
  <c r="O35" i="2"/>
  <c r="L35" i="2"/>
  <c r="O21" i="2"/>
  <c r="L21" i="2"/>
  <c r="O19" i="2"/>
  <c r="L19" i="2"/>
  <c r="O18" i="2"/>
  <c r="L18" i="2"/>
  <c r="O17" i="2"/>
  <c r="L17" i="2"/>
  <c r="O16" i="2"/>
  <c r="L16" i="2"/>
  <c r="N45" i="2" l="1"/>
  <c r="N20" i="2"/>
  <c r="N18" i="2"/>
  <c r="N40" i="2"/>
  <c r="N44" i="2"/>
  <c r="N41" i="2"/>
  <c r="N21" i="2"/>
  <c r="N17" i="2"/>
  <c r="N19" i="2"/>
  <c r="N35" i="2"/>
  <c r="N37" i="2"/>
  <c r="N39" i="2"/>
  <c r="N46" i="2"/>
  <c r="N38" i="2"/>
  <c r="N36" i="2"/>
  <c r="N43" i="2"/>
  <c r="N48" i="2"/>
  <c r="N42" i="2"/>
  <c r="K12" i="2"/>
  <c r="N16" i="2"/>
  <c r="L47" i="2"/>
  <c r="N47" i="2" l="1"/>
  <c r="L22" i="2" l="1"/>
  <c r="O22" i="2" s="1"/>
  <c r="N50" i="2"/>
  <c r="N54" i="2" s="1"/>
  <c r="O50" i="2"/>
  <c r="O54" i="2" s="1"/>
  <c r="U56" i="2" l="1"/>
</calcChain>
</file>

<file path=xl/sharedStrings.xml><?xml version="1.0" encoding="utf-8"?>
<sst xmlns="http://schemas.openxmlformats.org/spreadsheetml/2006/main" count="105" uniqueCount="72">
  <si>
    <t xml:space="preserve">Структурное подразделение </t>
  </si>
  <si>
    <t>Должность (специальность, профессия), разряд, класс (категория) квалификация</t>
  </si>
  <si>
    <t>Количество штатных единиц</t>
  </si>
  <si>
    <t>Тарифная ставка (оклад) и пр., руб.</t>
  </si>
  <si>
    <t>Надбавки, руб.</t>
  </si>
  <si>
    <t>Примечание</t>
  </si>
  <si>
    <t>наименование</t>
  </si>
  <si>
    <t>код</t>
  </si>
  <si>
    <t>Секретарь</t>
  </si>
  <si>
    <t>Делопроизводитель</t>
  </si>
  <si>
    <t>Инспектор по кадрам</t>
  </si>
  <si>
    <t>Системный администратор</t>
  </si>
  <si>
    <t>Лаборант</t>
  </si>
  <si>
    <t>Библиотекарь</t>
  </si>
  <si>
    <t>Уборщик служебных помещений</t>
  </si>
  <si>
    <t>Сторож</t>
  </si>
  <si>
    <t>Дворник</t>
  </si>
  <si>
    <t>Учитель</t>
  </si>
  <si>
    <t>Учитель-логопед</t>
  </si>
  <si>
    <t>Учитель-дефектолог</t>
  </si>
  <si>
    <t xml:space="preserve">Педагог-психолог </t>
  </si>
  <si>
    <t>Социальный педагог</t>
  </si>
  <si>
    <t>Педагог-организатор</t>
  </si>
  <si>
    <t>Методист</t>
  </si>
  <si>
    <t>Воспитатель</t>
  </si>
  <si>
    <t>Педагог дополнительного образования</t>
  </si>
  <si>
    <t>Преподаватель-организатор основ безопасности и защиты Родины</t>
  </si>
  <si>
    <t>Концертмейстер</t>
  </si>
  <si>
    <t>Тьютор</t>
  </si>
  <si>
    <t xml:space="preserve">Рабочий </t>
  </si>
  <si>
    <t xml:space="preserve">Специалист по кадрам </t>
  </si>
  <si>
    <t>Директор</t>
  </si>
  <si>
    <t>Заместитель директора по административно-хозяйственной работе</t>
  </si>
  <si>
    <t>Заместитель директора по учебной работе</t>
  </si>
  <si>
    <t>Заместитель директора по воспитательной работе</t>
  </si>
  <si>
    <t>Водитель автомобиля</t>
  </si>
  <si>
    <t xml:space="preserve">Штат в количестве      </t>
  </si>
  <si>
    <t>единиц</t>
  </si>
  <si>
    <t>(наименование организации)</t>
  </si>
  <si>
    <t>вылаты за наличие почетного звания, государственных наград, ученой степени</t>
  </si>
  <si>
    <t>ПП</t>
  </si>
  <si>
    <t>УВП</t>
  </si>
  <si>
    <t>ОП</t>
  </si>
  <si>
    <t>АП</t>
  </si>
  <si>
    <t>за работу в ночные и праздничные дни</t>
  </si>
  <si>
    <t>за работу в условиях, отклоняющихся от нормальных (по результатам оценки условий труда)</t>
  </si>
  <si>
    <t>Средстава для замены лиц, уходящих в отпуск</t>
  </si>
  <si>
    <t>Выплаты педагогическим работникам (за исключением учителей, учителей-логопедов, учителей-дефектологов) по выявлению индивидуальных особенностей обучающихся</t>
  </si>
  <si>
    <t xml:space="preserve">Всего в месяц </t>
  </si>
  <si>
    <t>Выплаты за дополнительную работу, не входящую в круг основных обязанностей</t>
  </si>
  <si>
    <t>на период с      "01"  октября  2025 г.</t>
  </si>
  <si>
    <t>Гардеробщик</t>
  </si>
  <si>
    <t>Классное руководство</t>
  </si>
  <si>
    <t>Классное руководство (фед.)</t>
  </si>
  <si>
    <t>Советник директора по воспитанию и взаимодействию с детскими общественными объединениями  (иные цели)</t>
  </si>
  <si>
    <t>Выплата медицинским работникам(фед.)</t>
  </si>
  <si>
    <t>ГБ</t>
  </si>
  <si>
    <t>ОБ</t>
  </si>
  <si>
    <t>Экономист</t>
  </si>
  <si>
    <t>ФОНД ОПЛАТЫ ТРУДА</t>
  </si>
  <si>
    <t>Стимулирующие выплаты (для контроля предельного минимального уровня ЗП для заявленных категорий)</t>
  </si>
  <si>
    <t>Стимулирующие выплаты 20%</t>
  </si>
  <si>
    <t xml:space="preserve"> надбавка к ЗП (5,4%+13,2%)</t>
  </si>
  <si>
    <t>________________________________________</t>
  </si>
  <si>
    <t>(расшифровка подписи)</t>
  </si>
  <si>
    <t>______________________________________________________</t>
  </si>
  <si>
    <t>Главный бухгалтер</t>
  </si>
  <si>
    <t>Бухгалтер</t>
  </si>
  <si>
    <t>Всего по Гимназии</t>
  </si>
  <si>
    <t>Итого по Гимназии</t>
  </si>
  <si>
    <t xml:space="preserve">Директор </t>
  </si>
  <si>
    <t>Муниципальное образовательное учреждение "Гимназия № 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</si>
</sst>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13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/>
    <xf numFmtId="4" fontId="4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4" fontId="2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1" fillId="0" borderId="0" xfId="0" applyFont="1"/>
    <xf numFmtId="0" fontId="10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2" fillId="0" borderId="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4" fontId="1" fillId="2" borderId="1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8" fillId="0" borderId="0" xfId="0" applyNumberFormat="1" applyFont="1"/>
    <xf numFmtId="4" fontId="14" fillId="0" borderId="0" xfId="0" applyNumberFormat="1" applyFont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wrapText="1"/>
    </xf>
    <xf numFmtId="4" fontId="15" fillId="0" borderId="7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4" fontId="4" fillId="5" borderId="1" xfId="0" applyNumberFormat="1" applyFont="1" applyFill="1" applyBorder="1"/>
    <xf numFmtId="4" fontId="17" fillId="0" borderId="0" xfId="0" applyNumberFormat="1" applyFont="1"/>
    <xf numFmtId="0" fontId="17" fillId="0" borderId="0" xfId="0" applyFont="1"/>
    <xf numFmtId="4" fontId="1" fillId="3" borderId="4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2" fontId="1" fillId="3" borderId="4" xfId="0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vertical="center" wrapText="1"/>
    </xf>
    <xf numFmtId="4" fontId="4" fillId="0" borderId="2" xfId="0" applyNumberFormat="1" applyFont="1" applyBorder="1"/>
    <xf numFmtId="4" fontId="4" fillId="5" borderId="2" xfId="0" applyNumberFormat="1" applyFont="1" applyFill="1" applyBorder="1"/>
    <xf numFmtId="0" fontId="17" fillId="0" borderId="6" xfId="0" applyFont="1" applyBorder="1"/>
    <xf numFmtId="0" fontId="17" fillId="0" borderId="7" xfId="0" applyFont="1" applyBorder="1"/>
    <xf numFmtId="4" fontId="17" fillId="0" borderId="8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0" fillId="0" borderId="16" xfId="0" applyFont="1" applyBorder="1" applyAlignment="1">
      <alignment vertical="center" wrapText="1"/>
    </xf>
    <xf numFmtId="0" fontId="18" fillId="0" borderId="1" xfId="0" applyFont="1" applyBorder="1"/>
    <xf numFmtId="0" fontId="19" fillId="0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 wrapText="1"/>
    </xf>
    <xf numFmtId="4" fontId="4" fillId="0" borderId="10" xfId="0" applyNumberFormat="1" applyFont="1" applyBorder="1"/>
    <xf numFmtId="4" fontId="4" fillId="0" borderId="11" xfId="0" applyNumberFormat="1" applyFont="1" applyBorder="1"/>
    <xf numFmtId="0" fontId="1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wrapText="1"/>
    </xf>
    <xf numFmtId="0" fontId="10" fillId="0" borderId="25" xfId="0" applyFont="1" applyBorder="1" applyAlignment="1">
      <alignment vertical="center" wrapText="1"/>
    </xf>
    <xf numFmtId="4" fontId="4" fillId="0" borderId="0" xfId="0" applyNumberFormat="1" applyFont="1" applyAlignment="1"/>
    <xf numFmtId="4" fontId="1" fillId="0" borderId="2" xfId="0" applyNumberFormat="1" applyFont="1" applyBorder="1" applyAlignment="1">
      <alignment vertical="center" wrapText="1"/>
    </xf>
    <xf numFmtId="4" fontId="21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5" fontId="4" fillId="0" borderId="0" xfId="0" applyNumberFormat="1" applyFont="1"/>
    <xf numFmtId="4" fontId="4" fillId="0" borderId="10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7" fillId="2" borderId="26" xfId="0" applyFont="1" applyFill="1" applyBorder="1" applyAlignment="1">
      <alignment wrapText="1"/>
    </xf>
    <xf numFmtId="4" fontId="1" fillId="2" borderId="2" xfId="0" applyNumberFormat="1" applyFont="1" applyFill="1" applyBorder="1" applyAlignment="1">
      <alignment vertical="center" wrapText="1"/>
    </xf>
    <xf numFmtId="4" fontId="15" fillId="0" borderId="28" xfId="0" applyNumberFormat="1" applyFont="1" applyBorder="1" applyAlignment="1">
      <alignment vertical="center" wrapText="1"/>
    </xf>
    <xf numFmtId="0" fontId="20" fillId="0" borderId="0" xfId="0" applyFont="1"/>
    <xf numFmtId="4" fontId="20" fillId="0" borderId="0" xfId="0" applyNumberFormat="1" applyFont="1"/>
    <xf numFmtId="0" fontId="7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justify"/>
    </xf>
    <xf numFmtId="0" fontId="7" fillId="2" borderId="1" xfId="0" applyFont="1" applyFill="1" applyBorder="1" applyAlignment="1">
      <alignment horizontal="left" wrapText="1"/>
    </xf>
    <xf numFmtId="4" fontId="1" fillId="2" borderId="1" xfId="1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justify" wrapText="1"/>
    </xf>
    <xf numFmtId="0" fontId="1" fillId="2" borderId="1" xfId="2" applyFont="1" applyFill="1" applyBorder="1" applyAlignment="1">
      <alignment vertical="center" wrapText="1"/>
    </xf>
    <xf numFmtId="0" fontId="1" fillId="2" borderId="2" xfId="2" applyFont="1" applyFill="1" applyBorder="1" applyAlignment="1">
      <alignment vertical="center" wrapText="1"/>
    </xf>
    <xf numFmtId="4" fontId="5" fillId="4" borderId="27" xfId="0" applyNumberFormat="1" applyFont="1" applyFill="1" applyBorder="1"/>
    <xf numFmtId="4" fontId="15" fillId="0" borderId="17" xfId="0" applyNumberFormat="1" applyFont="1" applyBorder="1" applyAlignment="1">
      <alignment vertical="center" wrapText="1"/>
    </xf>
    <xf numFmtId="4" fontId="15" fillId="3" borderId="27" xfId="0" applyNumberFormat="1" applyFont="1" applyFill="1" applyBorder="1" applyAlignment="1">
      <alignment vertical="center" wrapText="1"/>
    </xf>
    <xf numFmtId="4" fontId="6" fillId="0" borderId="7" xfId="0" applyNumberFormat="1" applyFont="1" applyBorder="1"/>
    <xf numFmtId="0" fontId="5" fillId="2" borderId="14" xfId="0" applyFont="1" applyFill="1" applyBorder="1" applyAlignment="1"/>
    <xf numFmtId="0" fontId="17" fillId="2" borderId="28" xfId="0" applyFont="1" applyFill="1" applyBorder="1" applyAlignment="1"/>
    <xf numFmtId="4" fontId="5" fillId="2" borderId="7" xfId="0" applyNumberFormat="1" applyFont="1" applyFill="1" applyBorder="1"/>
    <xf numFmtId="4" fontId="5" fillId="2" borderId="8" xfId="0" applyNumberFormat="1" applyFont="1" applyFill="1" applyBorder="1"/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4"/>
  <sheetViews>
    <sheetView tabSelected="1" topLeftCell="A10" zoomScale="70" zoomScaleNormal="70" workbookViewId="0">
      <selection activeCell="M62" sqref="M62"/>
    </sheetView>
  </sheetViews>
  <sheetFormatPr defaultRowHeight="15" x14ac:dyDescent="0.25"/>
  <cols>
    <col min="1" max="1" width="11.7109375" style="14" customWidth="1"/>
    <col min="2" max="2" width="7.5703125" style="2" customWidth="1"/>
    <col min="3" max="3" width="36.28515625" style="2" customWidth="1"/>
    <col min="4" max="4" width="12" style="3" customWidth="1"/>
    <col min="5" max="5" width="16.85546875" style="3" customWidth="1"/>
    <col min="6" max="6" width="16.28515625" style="3" customWidth="1"/>
    <col min="7" max="7" width="13.28515625" style="3" customWidth="1"/>
    <col min="8" max="8" width="11.85546875" style="3" customWidth="1"/>
    <col min="9" max="9" width="12.85546875" style="3" customWidth="1"/>
    <col min="10" max="10" width="11.7109375" style="3" customWidth="1"/>
    <col min="11" max="12" width="12.140625" style="3" customWidth="1"/>
    <col min="13" max="14" width="16.5703125" style="3" customWidth="1"/>
    <col min="15" max="15" width="16.42578125" style="3" customWidth="1"/>
    <col min="16" max="16" width="11.85546875" style="3" customWidth="1"/>
    <col min="17" max="17" width="16.140625" style="3" customWidth="1"/>
    <col min="18" max="18" width="21.5703125" style="2" customWidth="1"/>
    <col min="19" max="19" width="12.140625" style="2" customWidth="1"/>
    <col min="20" max="20" width="15" style="2" customWidth="1"/>
    <col min="21" max="21" width="15.7109375" style="2" customWidth="1"/>
    <col min="22" max="22" width="12" style="2" customWidth="1"/>
    <col min="23" max="23" width="17.5703125" style="2" customWidth="1"/>
    <col min="24" max="24" width="11.5703125" style="2" customWidth="1"/>
    <col min="25" max="16384" width="9.140625" style="2"/>
  </cols>
  <sheetData>
    <row r="3" spans="1:17" x14ac:dyDescent="0.25">
      <c r="K3" s="69"/>
      <c r="L3" s="69"/>
      <c r="M3" s="69"/>
      <c r="N3" s="69"/>
    </row>
    <row r="4" spans="1:17" x14ac:dyDescent="0.25">
      <c r="K4" s="69"/>
      <c r="L4" s="69"/>
      <c r="M4" s="69"/>
      <c r="N4" s="69"/>
    </row>
    <row r="6" spans="1:17" ht="33" customHeight="1" x14ac:dyDescent="0.25">
      <c r="A6" s="104" t="s">
        <v>71</v>
      </c>
      <c r="B6" s="104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7" ht="15" customHeight="1" x14ac:dyDescent="0.25">
      <c r="A7" s="106" t="s">
        <v>38</v>
      </c>
      <c r="B7" s="106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7" s="5" customFormat="1" ht="15" customHeight="1" x14ac:dyDescent="0.2">
      <c r="A8" s="12"/>
      <c r="B8" s="11"/>
      <c r="C8" s="1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8"/>
    </row>
    <row r="9" spans="1:17" s="5" customFormat="1" ht="15" customHeight="1" x14ac:dyDescent="0.2">
      <c r="A9" s="12"/>
      <c r="B9" s="11"/>
      <c r="C9" s="1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0"/>
      <c r="Q9" s="28"/>
    </row>
    <row r="10" spans="1:17" s="5" customFormat="1" ht="15" customHeight="1" x14ac:dyDescent="0.25">
      <c r="A10" s="12"/>
      <c r="B10" s="11"/>
      <c r="C10" s="73" t="s">
        <v>59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0"/>
      <c r="Q10" s="28"/>
    </row>
    <row r="11" spans="1:17" s="5" customFormat="1" ht="15" customHeight="1" x14ac:dyDescent="0.2">
      <c r="A11" s="12"/>
      <c r="C11" s="1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0"/>
      <c r="Q11" s="28"/>
    </row>
    <row r="12" spans="1:17" s="5" customFormat="1" ht="15" customHeight="1" x14ac:dyDescent="0.2">
      <c r="A12" s="12"/>
      <c r="B12" s="11"/>
      <c r="C12" s="13" t="s">
        <v>50</v>
      </c>
      <c r="D12" s="21"/>
      <c r="E12" s="21"/>
      <c r="G12" s="21"/>
      <c r="H12" s="21"/>
      <c r="I12" s="21" t="s">
        <v>36</v>
      </c>
      <c r="J12" s="21"/>
      <c r="K12" s="23">
        <f>D54</f>
        <v>0.5</v>
      </c>
      <c r="L12" s="23"/>
      <c r="M12" s="21"/>
      <c r="N12" s="21" t="s">
        <v>37</v>
      </c>
      <c r="P12" s="20"/>
      <c r="Q12" s="28"/>
    </row>
    <row r="13" spans="1:17" s="5" customFormat="1" ht="14.25" customHeight="1" thickBot="1" x14ac:dyDescent="0.25">
      <c r="A13" s="15"/>
      <c r="C13" s="1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0"/>
      <c r="Q13" s="28"/>
    </row>
    <row r="14" spans="1:17" s="5" customFormat="1" ht="24.75" customHeight="1" x14ac:dyDescent="0.2">
      <c r="A14" s="110" t="s">
        <v>0</v>
      </c>
      <c r="B14" s="111"/>
      <c r="C14" s="111" t="s">
        <v>1</v>
      </c>
      <c r="D14" s="102" t="s">
        <v>2</v>
      </c>
      <c r="E14" s="102" t="s">
        <v>3</v>
      </c>
      <c r="F14" s="102" t="s">
        <v>4</v>
      </c>
      <c r="G14" s="102"/>
      <c r="H14" s="102"/>
      <c r="I14" s="102"/>
      <c r="J14" s="102"/>
      <c r="K14" s="102"/>
      <c r="L14" s="102" t="s">
        <v>61</v>
      </c>
      <c r="M14" s="102" t="s">
        <v>62</v>
      </c>
      <c r="N14" s="102" t="s">
        <v>60</v>
      </c>
      <c r="O14" s="102" t="s">
        <v>48</v>
      </c>
      <c r="P14" s="108" t="s">
        <v>5</v>
      </c>
      <c r="Q14" s="28"/>
    </row>
    <row r="15" spans="1:17" s="6" customFormat="1" ht="170.25" customHeight="1" thickBot="1" x14ac:dyDescent="0.25">
      <c r="A15" s="66" t="s">
        <v>6</v>
      </c>
      <c r="B15" s="74" t="s">
        <v>7</v>
      </c>
      <c r="C15" s="112"/>
      <c r="D15" s="103"/>
      <c r="E15" s="103"/>
      <c r="F15" s="72" t="s">
        <v>44</v>
      </c>
      <c r="G15" s="72" t="s">
        <v>45</v>
      </c>
      <c r="H15" s="72" t="s">
        <v>46</v>
      </c>
      <c r="I15" s="72" t="s">
        <v>47</v>
      </c>
      <c r="J15" s="72" t="s">
        <v>39</v>
      </c>
      <c r="K15" s="72" t="s">
        <v>49</v>
      </c>
      <c r="L15" s="103"/>
      <c r="M15" s="103"/>
      <c r="N15" s="103"/>
      <c r="O15" s="103"/>
      <c r="P15" s="109"/>
      <c r="Q15" s="29"/>
    </row>
    <row r="16" spans="1:17" s="6" customFormat="1" ht="32.25" customHeight="1" x14ac:dyDescent="0.2">
      <c r="A16" s="26"/>
      <c r="B16" s="19" t="s">
        <v>43</v>
      </c>
      <c r="C16" s="7" t="s">
        <v>31</v>
      </c>
      <c r="D16" s="39"/>
      <c r="E16" s="39"/>
      <c r="F16" s="49"/>
      <c r="G16" s="49"/>
      <c r="H16" s="49"/>
      <c r="I16" s="49"/>
      <c r="J16" s="39"/>
      <c r="K16" s="39"/>
      <c r="L16" s="63">
        <f>ROUND(SUM(E16:K16)*0.25,2)</f>
        <v>0</v>
      </c>
      <c r="M16" s="8"/>
      <c r="N16" s="8">
        <f>O16-SUM(E16:K16)-L16</f>
        <v>0</v>
      </c>
      <c r="O16" s="8">
        <f t="shared" ref="O16:O21" si="0">P16*D16</f>
        <v>0</v>
      </c>
      <c r="P16" s="24">
        <v>150000</v>
      </c>
      <c r="Q16" s="29"/>
    </row>
    <row r="17" spans="1:17" ht="33.75" customHeight="1" x14ac:dyDescent="0.25">
      <c r="A17" s="16"/>
      <c r="B17" s="19" t="s">
        <v>43</v>
      </c>
      <c r="C17" s="1" t="s">
        <v>32</v>
      </c>
      <c r="D17" s="39"/>
      <c r="E17" s="40"/>
      <c r="F17" s="41"/>
      <c r="G17" s="41"/>
      <c r="H17" s="41"/>
      <c r="I17" s="41"/>
      <c r="J17" s="40"/>
      <c r="K17" s="40"/>
      <c r="L17" s="63">
        <f t="shared" ref="L17:L21" si="1">ROUND(SUM(E17:K17)*0.25,2)</f>
        <v>0</v>
      </c>
      <c r="M17" s="8"/>
      <c r="N17" s="8">
        <f t="shared" ref="N17:N48" si="2">O17-SUM(E17:K17)-L17</f>
        <v>0</v>
      </c>
      <c r="O17" s="8">
        <f t="shared" si="0"/>
        <v>0</v>
      </c>
      <c r="P17" s="25">
        <v>100000</v>
      </c>
    </row>
    <row r="18" spans="1:17" ht="26.25" customHeight="1" x14ac:dyDescent="0.25">
      <c r="A18" s="16"/>
      <c r="B18" s="19" t="s">
        <v>43</v>
      </c>
      <c r="C18" s="1" t="s">
        <v>33</v>
      </c>
      <c r="D18" s="39"/>
      <c r="E18" s="40"/>
      <c r="F18" s="41"/>
      <c r="G18" s="41"/>
      <c r="H18" s="41"/>
      <c r="I18" s="41"/>
      <c r="J18" s="40"/>
      <c r="K18" s="40"/>
      <c r="L18" s="63">
        <f t="shared" si="1"/>
        <v>0</v>
      </c>
      <c r="M18" s="8"/>
      <c r="N18" s="8">
        <f t="shared" si="2"/>
        <v>0</v>
      </c>
      <c r="O18" s="8">
        <f t="shared" si="0"/>
        <v>0</v>
      </c>
      <c r="P18" s="25">
        <v>100000</v>
      </c>
    </row>
    <row r="19" spans="1:17" ht="29.25" customHeight="1" x14ac:dyDescent="0.25">
      <c r="A19" s="16"/>
      <c r="B19" s="19" t="s">
        <v>43</v>
      </c>
      <c r="C19" s="84" t="s">
        <v>34</v>
      </c>
      <c r="D19" s="39"/>
      <c r="E19" s="40"/>
      <c r="F19" s="41"/>
      <c r="G19" s="41"/>
      <c r="H19" s="41"/>
      <c r="I19" s="41"/>
      <c r="J19" s="40"/>
      <c r="K19" s="40"/>
      <c r="L19" s="63">
        <f t="shared" si="1"/>
        <v>0</v>
      </c>
      <c r="M19" s="8"/>
      <c r="N19" s="8">
        <f t="shared" si="2"/>
        <v>0</v>
      </c>
      <c r="O19" s="8">
        <f t="shared" si="0"/>
        <v>0</v>
      </c>
      <c r="P19" s="25">
        <v>100000</v>
      </c>
    </row>
    <row r="20" spans="1:17" ht="29.25" customHeight="1" x14ac:dyDescent="0.25">
      <c r="A20" s="16"/>
      <c r="B20" s="19" t="s">
        <v>43</v>
      </c>
      <c r="C20" s="85" t="s">
        <v>66</v>
      </c>
      <c r="D20" s="39"/>
      <c r="E20" s="40"/>
      <c r="F20" s="41"/>
      <c r="G20" s="41"/>
      <c r="H20" s="41"/>
      <c r="I20" s="41"/>
      <c r="J20" s="40"/>
      <c r="K20" s="40"/>
      <c r="L20" s="63">
        <f t="shared" ref="L20" si="3">ROUND(SUM(E20:K20)*0.25,2)</f>
        <v>0</v>
      </c>
      <c r="M20" s="8"/>
      <c r="N20" s="8">
        <f t="shared" ref="N20" si="4">O20-SUM(E20:K20)-L20</f>
        <v>0</v>
      </c>
      <c r="O20" s="8">
        <f t="shared" si="0"/>
        <v>0</v>
      </c>
      <c r="P20" s="25">
        <v>70000</v>
      </c>
    </row>
    <row r="21" spans="1:17" x14ac:dyDescent="0.25">
      <c r="A21" s="16"/>
      <c r="B21" s="17" t="s">
        <v>40</v>
      </c>
      <c r="C21" s="83" t="s">
        <v>23</v>
      </c>
      <c r="D21" s="39"/>
      <c r="E21" s="40"/>
      <c r="F21" s="41"/>
      <c r="G21" s="41"/>
      <c r="H21" s="41"/>
      <c r="I21" s="41"/>
      <c r="J21" s="40"/>
      <c r="K21" s="40"/>
      <c r="L21" s="63">
        <f t="shared" si="1"/>
        <v>0</v>
      </c>
      <c r="M21" s="8"/>
      <c r="N21" s="8">
        <f t="shared" si="2"/>
        <v>0</v>
      </c>
      <c r="O21" s="8">
        <f t="shared" si="0"/>
        <v>0</v>
      </c>
      <c r="P21" s="25">
        <v>50000</v>
      </c>
    </row>
    <row r="22" spans="1:17" x14ac:dyDescent="0.25">
      <c r="A22" s="16"/>
      <c r="B22" s="17" t="s">
        <v>40</v>
      </c>
      <c r="C22" s="86" t="s">
        <v>17</v>
      </c>
      <c r="D22" s="45"/>
      <c r="E22" s="40"/>
      <c r="F22" s="41"/>
      <c r="G22" s="46"/>
      <c r="H22" s="46"/>
      <c r="I22" s="46"/>
      <c r="J22" s="40"/>
      <c r="K22" s="40"/>
      <c r="L22" s="63">
        <f t="shared" ref="L22:L48" si="5">ROUND(SUM(E22:K22)*0.25,2)</f>
        <v>0</v>
      </c>
      <c r="M22" s="8"/>
      <c r="N22" s="8"/>
      <c r="O22" s="8">
        <f>SUM(E22:N22)</f>
        <v>0</v>
      </c>
      <c r="P22" s="25"/>
      <c r="Q22" s="2"/>
    </row>
    <row r="23" spans="1:17" x14ac:dyDescent="0.25">
      <c r="A23" s="16"/>
      <c r="B23" s="17" t="s">
        <v>40</v>
      </c>
      <c r="C23" s="86" t="s">
        <v>17</v>
      </c>
      <c r="D23" s="45"/>
      <c r="E23" s="40"/>
      <c r="F23" s="41"/>
      <c r="G23" s="46"/>
      <c r="H23" s="46"/>
      <c r="I23" s="46"/>
      <c r="J23" s="40"/>
      <c r="K23" s="40"/>
      <c r="L23" s="63">
        <f t="shared" si="5"/>
        <v>0</v>
      </c>
      <c r="M23" s="8"/>
      <c r="N23" s="8"/>
      <c r="O23" s="8">
        <f t="shared" ref="O23:O33" si="6">SUM(E23:N23)</f>
        <v>0</v>
      </c>
      <c r="P23" s="25"/>
      <c r="Q23" s="2"/>
    </row>
    <row r="24" spans="1:17" x14ac:dyDescent="0.25">
      <c r="A24" s="16"/>
      <c r="B24" s="17" t="s">
        <v>40</v>
      </c>
      <c r="C24" s="87" t="s">
        <v>18</v>
      </c>
      <c r="D24" s="45"/>
      <c r="E24" s="40"/>
      <c r="F24" s="41"/>
      <c r="G24" s="46"/>
      <c r="H24" s="46"/>
      <c r="I24" s="46"/>
      <c r="J24" s="40"/>
      <c r="K24" s="40"/>
      <c r="L24" s="63">
        <f t="shared" si="5"/>
        <v>0</v>
      </c>
      <c r="M24" s="8"/>
      <c r="N24" s="8"/>
      <c r="O24" s="8">
        <f t="shared" si="6"/>
        <v>0</v>
      </c>
      <c r="P24" s="25"/>
      <c r="Q24" s="2"/>
    </row>
    <row r="25" spans="1:17" ht="15" customHeight="1" x14ac:dyDescent="0.25">
      <c r="A25" s="16"/>
      <c r="B25" s="17" t="s">
        <v>40</v>
      </c>
      <c r="C25" s="87" t="s">
        <v>19</v>
      </c>
      <c r="D25" s="45"/>
      <c r="E25" s="40"/>
      <c r="F25" s="41"/>
      <c r="G25" s="46"/>
      <c r="H25" s="46"/>
      <c r="I25" s="46"/>
      <c r="J25" s="40"/>
      <c r="K25" s="40"/>
      <c r="L25" s="63">
        <f t="shared" si="5"/>
        <v>0</v>
      </c>
      <c r="M25" s="8"/>
      <c r="N25" s="8"/>
      <c r="O25" s="8">
        <f t="shared" si="6"/>
        <v>0</v>
      </c>
      <c r="P25" s="25"/>
      <c r="Q25" s="2"/>
    </row>
    <row r="26" spans="1:17" x14ac:dyDescent="0.25">
      <c r="A26" s="16"/>
      <c r="B26" s="17" t="s">
        <v>40</v>
      </c>
      <c r="C26" s="87" t="s">
        <v>20</v>
      </c>
      <c r="D26" s="45"/>
      <c r="E26" s="40"/>
      <c r="F26" s="41"/>
      <c r="G26" s="46"/>
      <c r="H26" s="46"/>
      <c r="I26" s="46"/>
      <c r="J26" s="40"/>
      <c r="K26" s="40"/>
      <c r="L26" s="63">
        <f t="shared" si="5"/>
        <v>0</v>
      </c>
      <c r="M26" s="8"/>
      <c r="N26" s="8"/>
      <c r="O26" s="8">
        <f t="shared" si="6"/>
        <v>0</v>
      </c>
      <c r="P26" s="25"/>
      <c r="Q26" s="2"/>
    </row>
    <row r="27" spans="1:17" x14ac:dyDescent="0.25">
      <c r="A27" s="16"/>
      <c r="B27" s="17" t="s">
        <v>40</v>
      </c>
      <c r="C27" s="87" t="s">
        <v>21</v>
      </c>
      <c r="D27" s="45"/>
      <c r="E27" s="40"/>
      <c r="F27" s="41"/>
      <c r="G27" s="46"/>
      <c r="H27" s="46"/>
      <c r="I27" s="46"/>
      <c r="J27" s="40"/>
      <c r="K27" s="40"/>
      <c r="L27" s="63">
        <f t="shared" si="5"/>
        <v>0</v>
      </c>
      <c r="M27" s="8"/>
      <c r="N27" s="8"/>
      <c r="O27" s="8">
        <f t="shared" si="6"/>
        <v>0</v>
      </c>
      <c r="P27" s="25"/>
      <c r="Q27" s="2"/>
    </row>
    <row r="28" spans="1:17" x14ac:dyDescent="0.25">
      <c r="A28" s="16"/>
      <c r="B28" s="17" t="s">
        <v>40</v>
      </c>
      <c r="C28" s="87" t="s">
        <v>22</v>
      </c>
      <c r="D28" s="45"/>
      <c r="E28" s="40"/>
      <c r="F28" s="41"/>
      <c r="G28" s="46"/>
      <c r="H28" s="46"/>
      <c r="I28" s="46"/>
      <c r="J28" s="40"/>
      <c r="K28" s="40"/>
      <c r="L28" s="63">
        <f t="shared" si="5"/>
        <v>0</v>
      </c>
      <c r="M28" s="8"/>
      <c r="N28" s="8"/>
      <c r="O28" s="8">
        <f t="shared" si="6"/>
        <v>0</v>
      </c>
      <c r="P28" s="25"/>
      <c r="Q28" s="2"/>
    </row>
    <row r="29" spans="1:17" x14ac:dyDescent="0.25">
      <c r="A29" s="16"/>
      <c r="B29" s="17" t="s">
        <v>40</v>
      </c>
      <c r="C29" s="87" t="s">
        <v>24</v>
      </c>
      <c r="D29" s="45"/>
      <c r="E29" s="40"/>
      <c r="F29" s="41"/>
      <c r="G29" s="46"/>
      <c r="H29" s="46"/>
      <c r="I29" s="46"/>
      <c r="J29" s="40"/>
      <c r="K29" s="40"/>
      <c r="L29" s="63">
        <f t="shared" si="5"/>
        <v>0</v>
      </c>
      <c r="M29" s="8"/>
      <c r="N29" s="8"/>
      <c r="O29" s="8">
        <f t="shared" si="6"/>
        <v>0</v>
      </c>
      <c r="P29" s="25"/>
      <c r="Q29" s="2"/>
    </row>
    <row r="30" spans="1:17" x14ac:dyDescent="0.25">
      <c r="A30" s="16"/>
      <c r="B30" s="17" t="s">
        <v>40</v>
      </c>
      <c r="C30" s="87" t="s">
        <v>25</v>
      </c>
      <c r="D30" s="45"/>
      <c r="E30" s="40"/>
      <c r="F30" s="41"/>
      <c r="G30" s="46"/>
      <c r="H30" s="46"/>
      <c r="I30" s="46"/>
      <c r="J30" s="40"/>
      <c r="K30" s="40"/>
      <c r="L30" s="63">
        <f t="shared" si="5"/>
        <v>0</v>
      </c>
      <c r="M30" s="8"/>
      <c r="N30" s="8"/>
      <c r="O30" s="8">
        <f t="shared" si="6"/>
        <v>0</v>
      </c>
      <c r="P30" s="25"/>
      <c r="Q30" s="2"/>
    </row>
    <row r="31" spans="1:17" ht="26.25" x14ac:dyDescent="0.25">
      <c r="A31" s="16"/>
      <c r="B31" s="17" t="s">
        <v>40</v>
      </c>
      <c r="C31" s="87" t="s">
        <v>26</v>
      </c>
      <c r="D31" s="45"/>
      <c r="E31" s="40"/>
      <c r="F31" s="41"/>
      <c r="G31" s="46"/>
      <c r="H31" s="46"/>
      <c r="I31" s="46"/>
      <c r="J31" s="40"/>
      <c r="K31" s="40"/>
      <c r="L31" s="63">
        <f t="shared" si="5"/>
        <v>0</v>
      </c>
      <c r="M31" s="8"/>
      <c r="N31" s="8"/>
      <c r="O31" s="8">
        <f t="shared" si="6"/>
        <v>0</v>
      </c>
      <c r="P31" s="25"/>
      <c r="Q31" s="2"/>
    </row>
    <row r="32" spans="1:17" ht="17.25" customHeight="1" x14ac:dyDescent="0.25">
      <c r="A32" s="58"/>
      <c r="B32" s="17" t="s">
        <v>40</v>
      </c>
      <c r="C32" s="87" t="s">
        <v>27</v>
      </c>
      <c r="D32" s="45"/>
      <c r="E32" s="40"/>
      <c r="F32" s="41"/>
      <c r="G32" s="46"/>
      <c r="H32" s="46"/>
      <c r="I32" s="46"/>
      <c r="J32" s="40"/>
      <c r="K32" s="40"/>
      <c r="L32" s="63">
        <f t="shared" si="5"/>
        <v>0</v>
      </c>
      <c r="M32" s="8"/>
      <c r="N32" s="8"/>
      <c r="O32" s="8">
        <f t="shared" si="6"/>
        <v>0</v>
      </c>
      <c r="P32" s="25"/>
      <c r="Q32" s="2"/>
    </row>
    <row r="33" spans="1:17" ht="18" customHeight="1" x14ac:dyDescent="0.25">
      <c r="A33" s="58"/>
      <c r="B33" s="17" t="s">
        <v>40</v>
      </c>
      <c r="C33" s="87" t="s">
        <v>28</v>
      </c>
      <c r="D33" s="45"/>
      <c r="E33" s="40"/>
      <c r="F33" s="41"/>
      <c r="G33" s="46"/>
      <c r="H33" s="46"/>
      <c r="I33" s="46"/>
      <c r="J33" s="40"/>
      <c r="K33" s="40"/>
      <c r="L33" s="63">
        <f t="shared" si="5"/>
        <v>0</v>
      </c>
      <c r="M33" s="8"/>
      <c r="N33" s="8"/>
      <c r="O33" s="8">
        <f t="shared" si="6"/>
        <v>0</v>
      </c>
      <c r="P33" s="25"/>
      <c r="Q33" s="2"/>
    </row>
    <row r="34" spans="1:17" ht="18" customHeight="1" x14ac:dyDescent="0.25">
      <c r="A34" s="58"/>
      <c r="B34" s="17" t="s">
        <v>41</v>
      </c>
      <c r="C34" s="83" t="s">
        <v>67</v>
      </c>
      <c r="D34" s="45"/>
      <c r="E34" s="40"/>
      <c r="F34" s="41"/>
      <c r="G34" s="46"/>
      <c r="H34" s="46"/>
      <c r="I34" s="46"/>
      <c r="J34" s="40"/>
      <c r="K34" s="40"/>
      <c r="L34" s="63">
        <f t="shared" ref="L34:L45" si="7">ROUND(SUM(E34:K34)*0.25,2)</f>
        <v>0</v>
      </c>
      <c r="M34" s="8"/>
      <c r="N34" s="8">
        <f t="shared" ref="N34:N45" si="8">O34-SUM(E34:K34)-L34</f>
        <v>0</v>
      </c>
      <c r="O34" s="8">
        <f t="shared" ref="O34:O45" si="9">P34*D34</f>
        <v>0</v>
      </c>
      <c r="P34" s="25">
        <v>50000</v>
      </c>
      <c r="Q34" s="2"/>
    </row>
    <row r="35" spans="1:17" x14ac:dyDescent="0.25">
      <c r="A35" s="16"/>
      <c r="B35" s="17" t="s">
        <v>41</v>
      </c>
      <c r="C35" s="83" t="s">
        <v>58</v>
      </c>
      <c r="D35" s="39"/>
      <c r="E35" s="40"/>
      <c r="F35" s="41"/>
      <c r="G35" s="41"/>
      <c r="H35" s="41"/>
      <c r="I35" s="41"/>
      <c r="J35" s="40"/>
      <c r="K35" s="40"/>
      <c r="L35" s="63">
        <f t="shared" si="7"/>
        <v>0</v>
      </c>
      <c r="M35" s="8"/>
      <c r="N35" s="8">
        <f t="shared" si="8"/>
        <v>0</v>
      </c>
      <c r="O35" s="8">
        <f t="shared" si="9"/>
        <v>0</v>
      </c>
      <c r="P35" s="25">
        <v>50000</v>
      </c>
    </row>
    <row r="36" spans="1:17" x14ac:dyDescent="0.25">
      <c r="A36" s="16"/>
      <c r="B36" s="17" t="s">
        <v>41</v>
      </c>
      <c r="C36" s="88" t="s">
        <v>8</v>
      </c>
      <c r="D36" s="39"/>
      <c r="E36" s="40"/>
      <c r="F36" s="41"/>
      <c r="G36" s="41"/>
      <c r="H36" s="41"/>
      <c r="I36" s="41"/>
      <c r="J36" s="40"/>
      <c r="K36" s="40"/>
      <c r="L36" s="63">
        <f t="shared" si="7"/>
        <v>0</v>
      </c>
      <c r="M36" s="8"/>
      <c r="N36" s="8">
        <f t="shared" si="8"/>
        <v>0</v>
      </c>
      <c r="O36" s="8">
        <f t="shared" si="9"/>
        <v>0</v>
      </c>
      <c r="P36" s="25">
        <v>40000</v>
      </c>
    </row>
    <row r="37" spans="1:17" ht="15" customHeight="1" x14ac:dyDescent="0.25">
      <c r="A37" s="16"/>
      <c r="B37" s="17" t="s">
        <v>41</v>
      </c>
      <c r="C37" s="88" t="s">
        <v>9</v>
      </c>
      <c r="D37" s="42"/>
      <c r="E37" s="40"/>
      <c r="F37" s="43"/>
      <c r="G37" s="43"/>
      <c r="H37" s="43"/>
      <c r="I37" s="43"/>
      <c r="J37" s="40"/>
      <c r="K37" s="40"/>
      <c r="L37" s="63">
        <f t="shared" si="7"/>
        <v>0</v>
      </c>
      <c r="M37" s="8"/>
      <c r="N37" s="8">
        <f t="shared" si="8"/>
        <v>0</v>
      </c>
      <c r="O37" s="8">
        <f t="shared" si="9"/>
        <v>0</v>
      </c>
      <c r="P37" s="25">
        <v>40000</v>
      </c>
      <c r="Q37" s="2"/>
    </row>
    <row r="38" spans="1:17" x14ac:dyDescent="0.25">
      <c r="A38" s="16"/>
      <c r="B38" s="17" t="s">
        <v>41</v>
      </c>
      <c r="C38" s="88" t="s">
        <v>10</v>
      </c>
      <c r="D38" s="39"/>
      <c r="E38" s="40"/>
      <c r="F38" s="41"/>
      <c r="G38" s="41"/>
      <c r="H38" s="41"/>
      <c r="I38" s="41"/>
      <c r="J38" s="40"/>
      <c r="K38" s="40"/>
      <c r="L38" s="63">
        <f t="shared" si="7"/>
        <v>0</v>
      </c>
      <c r="M38" s="8"/>
      <c r="N38" s="8">
        <f t="shared" si="8"/>
        <v>0</v>
      </c>
      <c r="O38" s="8">
        <f t="shared" si="9"/>
        <v>0</v>
      </c>
      <c r="P38" s="27">
        <v>40000</v>
      </c>
    </row>
    <row r="39" spans="1:17" ht="15" customHeight="1" x14ac:dyDescent="0.25">
      <c r="A39" s="16"/>
      <c r="B39" s="17" t="s">
        <v>41</v>
      </c>
      <c r="C39" s="87" t="s">
        <v>30</v>
      </c>
      <c r="D39" s="42"/>
      <c r="E39" s="40"/>
      <c r="F39" s="43"/>
      <c r="G39" s="43"/>
      <c r="H39" s="43"/>
      <c r="I39" s="43"/>
      <c r="J39" s="40"/>
      <c r="K39" s="40"/>
      <c r="L39" s="63">
        <f t="shared" si="7"/>
        <v>0</v>
      </c>
      <c r="M39" s="8"/>
      <c r="N39" s="8">
        <f t="shared" si="8"/>
        <v>0</v>
      </c>
      <c r="O39" s="8">
        <f t="shared" si="9"/>
        <v>0</v>
      </c>
      <c r="P39" s="27">
        <v>50000</v>
      </c>
      <c r="Q39" s="2"/>
    </row>
    <row r="40" spans="1:17" x14ac:dyDescent="0.25">
      <c r="A40" s="16"/>
      <c r="B40" s="17" t="s">
        <v>41</v>
      </c>
      <c r="C40" s="88" t="s">
        <v>11</v>
      </c>
      <c r="D40" s="39"/>
      <c r="E40" s="40"/>
      <c r="F40" s="41"/>
      <c r="G40" s="41"/>
      <c r="H40" s="41"/>
      <c r="I40" s="41"/>
      <c r="J40" s="40"/>
      <c r="K40" s="40"/>
      <c r="L40" s="63">
        <f t="shared" si="7"/>
        <v>0</v>
      </c>
      <c r="M40" s="8"/>
      <c r="N40" s="8">
        <f t="shared" si="8"/>
        <v>0</v>
      </c>
      <c r="O40" s="8">
        <f t="shared" si="9"/>
        <v>0</v>
      </c>
      <c r="P40" s="27">
        <v>50000</v>
      </c>
    </row>
    <row r="41" spans="1:17" x14ac:dyDescent="0.25">
      <c r="A41" s="16"/>
      <c r="B41" s="17" t="s">
        <v>41</v>
      </c>
      <c r="C41" s="88" t="s">
        <v>13</v>
      </c>
      <c r="D41" s="39"/>
      <c r="E41" s="40"/>
      <c r="F41" s="41"/>
      <c r="G41" s="41"/>
      <c r="H41" s="41"/>
      <c r="I41" s="41"/>
      <c r="J41" s="40"/>
      <c r="K41" s="40"/>
      <c r="L41" s="63">
        <f t="shared" si="7"/>
        <v>0</v>
      </c>
      <c r="M41" s="8"/>
      <c r="N41" s="8">
        <f t="shared" si="8"/>
        <v>0</v>
      </c>
      <c r="O41" s="8">
        <f t="shared" si="9"/>
        <v>0</v>
      </c>
      <c r="P41" s="27">
        <v>40000</v>
      </c>
    </row>
    <row r="42" spans="1:17" ht="15" customHeight="1" x14ac:dyDescent="0.25">
      <c r="A42" s="16"/>
      <c r="B42" s="17" t="s">
        <v>41</v>
      </c>
      <c r="C42" s="88" t="s">
        <v>12</v>
      </c>
      <c r="D42" s="39"/>
      <c r="E42" s="40"/>
      <c r="F42" s="41"/>
      <c r="G42" s="41"/>
      <c r="H42" s="41"/>
      <c r="I42" s="41"/>
      <c r="J42" s="40"/>
      <c r="K42" s="40"/>
      <c r="L42" s="63">
        <f t="shared" si="7"/>
        <v>0</v>
      </c>
      <c r="M42" s="8"/>
      <c r="N42" s="8">
        <f t="shared" si="8"/>
        <v>0</v>
      </c>
      <c r="O42" s="8">
        <f t="shared" si="9"/>
        <v>0</v>
      </c>
      <c r="P42" s="27">
        <v>35000</v>
      </c>
    </row>
    <row r="43" spans="1:17" ht="15" customHeight="1" x14ac:dyDescent="0.25">
      <c r="A43" s="55"/>
      <c r="B43" s="17" t="s">
        <v>42</v>
      </c>
      <c r="C43" s="89" t="s">
        <v>29</v>
      </c>
      <c r="D43" s="39"/>
      <c r="E43" s="40"/>
      <c r="F43" s="41"/>
      <c r="G43" s="41"/>
      <c r="H43" s="41"/>
      <c r="I43" s="41"/>
      <c r="J43" s="40"/>
      <c r="K43" s="40"/>
      <c r="L43" s="63">
        <f t="shared" si="7"/>
        <v>0</v>
      </c>
      <c r="M43" s="8"/>
      <c r="N43" s="8">
        <f t="shared" si="8"/>
        <v>0</v>
      </c>
      <c r="O43" s="8">
        <f t="shared" si="9"/>
        <v>0</v>
      </c>
      <c r="P43" s="27">
        <v>50000</v>
      </c>
      <c r="Q43" s="30"/>
    </row>
    <row r="44" spans="1:17" ht="16.5" customHeight="1" x14ac:dyDescent="0.25">
      <c r="A44" s="16"/>
      <c r="B44" s="17" t="s">
        <v>42</v>
      </c>
      <c r="C44" s="90" t="s">
        <v>51</v>
      </c>
      <c r="D44" s="39"/>
      <c r="E44" s="40"/>
      <c r="F44" s="41"/>
      <c r="G44" s="41"/>
      <c r="H44" s="41"/>
      <c r="I44" s="41"/>
      <c r="J44" s="40"/>
      <c r="K44" s="40"/>
      <c r="L44" s="63">
        <f t="shared" si="7"/>
        <v>0</v>
      </c>
      <c r="M44" s="8"/>
      <c r="N44" s="8">
        <f t="shared" si="8"/>
        <v>0</v>
      </c>
      <c r="O44" s="8">
        <f t="shared" si="9"/>
        <v>0</v>
      </c>
      <c r="P44" s="27">
        <v>32000</v>
      </c>
    </row>
    <row r="45" spans="1:17" ht="17.25" customHeight="1" x14ac:dyDescent="0.25">
      <c r="A45" s="16"/>
      <c r="B45" s="18" t="s">
        <v>42</v>
      </c>
      <c r="C45" s="91" t="s">
        <v>35</v>
      </c>
      <c r="D45" s="39"/>
      <c r="E45" s="44"/>
      <c r="F45" s="43"/>
      <c r="G45" s="43"/>
      <c r="H45" s="43"/>
      <c r="I45" s="43"/>
      <c r="J45" s="44"/>
      <c r="K45" s="44"/>
      <c r="L45" s="63">
        <f t="shared" si="7"/>
        <v>0</v>
      </c>
      <c r="M45" s="8"/>
      <c r="N45" s="8">
        <f t="shared" si="8"/>
        <v>0</v>
      </c>
      <c r="O45" s="8">
        <f t="shared" si="9"/>
        <v>0</v>
      </c>
      <c r="P45" s="27">
        <v>32000</v>
      </c>
      <c r="Q45" s="75"/>
    </row>
    <row r="46" spans="1:17" ht="18" customHeight="1" x14ac:dyDescent="0.25">
      <c r="A46" s="58"/>
      <c r="B46" s="17" t="s">
        <v>42</v>
      </c>
      <c r="C46" s="87" t="s">
        <v>14</v>
      </c>
      <c r="D46" s="39"/>
      <c r="E46" s="40"/>
      <c r="F46" s="41"/>
      <c r="G46" s="46"/>
      <c r="H46" s="46"/>
      <c r="I46" s="46"/>
      <c r="J46" s="40"/>
      <c r="K46" s="40"/>
      <c r="L46" s="63">
        <f t="shared" si="5"/>
        <v>0</v>
      </c>
      <c r="M46" s="8"/>
      <c r="N46" s="8">
        <f t="shared" si="2"/>
        <v>0</v>
      </c>
      <c r="O46" s="8">
        <f t="shared" ref="O46:O48" si="10">P46*D46</f>
        <v>0</v>
      </c>
      <c r="P46" s="25">
        <v>34000</v>
      </c>
      <c r="Q46" s="2"/>
    </row>
    <row r="47" spans="1:17" ht="18" customHeight="1" x14ac:dyDescent="0.25">
      <c r="A47" s="58"/>
      <c r="B47" s="17" t="s">
        <v>42</v>
      </c>
      <c r="C47" s="87" t="s">
        <v>15</v>
      </c>
      <c r="D47" s="39"/>
      <c r="E47" s="40"/>
      <c r="F47" s="71" t="e">
        <f>ROUND(E47/D47/164.9*(0.35*243.33+14*24/12),2)</f>
        <v>#DIV/0!</v>
      </c>
      <c r="G47" s="46"/>
      <c r="H47" s="46"/>
      <c r="I47" s="46"/>
      <c r="J47" s="40"/>
      <c r="K47" s="40"/>
      <c r="L47" s="63" t="e">
        <f t="shared" si="5"/>
        <v>#DIV/0!</v>
      </c>
      <c r="M47" s="8"/>
      <c r="N47" s="8" t="e">
        <f t="shared" si="2"/>
        <v>#DIV/0!</v>
      </c>
      <c r="O47" s="8">
        <f t="shared" si="10"/>
        <v>0</v>
      </c>
      <c r="P47" s="25">
        <v>32000</v>
      </c>
      <c r="Q47" s="2"/>
    </row>
    <row r="48" spans="1:17" ht="18" customHeight="1" thickBot="1" x14ac:dyDescent="0.3">
      <c r="A48" s="58"/>
      <c r="B48" s="18" t="s">
        <v>42</v>
      </c>
      <c r="C48" s="83" t="s">
        <v>16</v>
      </c>
      <c r="D48" s="44"/>
      <c r="E48" s="44"/>
      <c r="F48" s="47"/>
      <c r="G48" s="48"/>
      <c r="H48" s="48"/>
      <c r="I48" s="48"/>
      <c r="J48" s="44"/>
      <c r="K48" s="44"/>
      <c r="L48" s="79">
        <f t="shared" si="5"/>
        <v>0</v>
      </c>
      <c r="M48" s="70"/>
      <c r="N48" s="70">
        <f t="shared" si="2"/>
        <v>0</v>
      </c>
      <c r="O48" s="70">
        <f t="shared" si="10"/>
        <v>0</v>
      </c>
      <c r="P48" s="70">
        <v>32000</v>
      </c>
      <c r="Q48" s="2"/>
    </row>
    <row r="49" spans="1:21" ht="18" customHeight="1" thickBot="1" x14ac:dyDescent="0.3">
      <c r="A49" s="58"/>
      <c r="B49" s="32"/>
      <c r="C49" s="33" t="s">
        <v>52</v>
      </c>
      <c r="D49" s="34"/>
      <c r="E49" s="34"/>
      <c r="F49" s="34"/>
      <c r="G49" s="35"/>
      <c r="H49" s="35"/>
      <c r="I49" s="35"/>
      <c r="J49" s="34"/>
      <c r="K49" s="34"/>
      <c r="L49" s="34"/>
      <c r="M49" s="34"/>
      <c r="N49" s="80"/>
      <c r="O49" s="94"/>
      <c r="P49" s="93"/>
      <c r="Q49" s="2"/>
    </row>
    <row r="50" spans="1:21" ht="19.5" thickBot="1" x14ac:dyDescent="0.35">
      <c r="A50" s="58"/>
      <c r="B50" s="96"/>
      <c r="C50" s="97" t="s">
        <v>68</v>
      </c>
      <c r="D50" s="98">
        <f>SUM(D16:D48)</f>
        <v>0</v>
      </c>
      <c r="E50" s="98">
        <f t="shared" ref="E50:O50" si="11">SUM(E16:E48)</f>
        <v>0</v>
      </c>
      <c r="F50" s="98" t="e">
        <f t="shared" si="11"/>
        <v>#DIV/0!</v>
      </c>
      <c r="G50" s="98">
        <f t="shared" si="11"/>
        <v>0</v>
      </c>
      <c r="H50" s="98">
        <f t="shared" si="11"/>
        <v>0</v>
      </c>
      <c r="I50" s="98">
        <f t="shared" si="11"/>
        <v>0</v>
      </c>
      <c r="J50" s="98">
        <f t="shared" si="11"/>
        <v>0</v>
      </c>
      <c r="K50" s="98">
        <f t="shared" si="11"/>
        <v>0</v>
      </c>
      <c r="L50" s="98" t="e">
        <f t="shared" si="11"/>
        <v>#DIV/0!</v>
      </c>
      <c r="M50" s="98">
        <f t="shared" si="11"/>
        <v>0</v>
      </c>
      <c r="N50" s="98" t="e">
        <f t="shared" si="11"/>
        <v>#DIV/0!</v>
      </c>
      <c r="O50" s="98">
        <f t="shared" si="11"/>
        <v>0</v>
      </c>
      <c r="P50" s="99"/>
      <c r="Q50" s="92"/>
    </row>
    <row r="51" spans="1:21" ht="58.5" customHeight="1" x14ac:dyDescent="0.25">
      <c r="A51" s="67"/>
      <c r="B51" s="31" t="s">
        <v>40</v>
      </c>
      <c r="C51" s="60" t="s">
        <v>54</v>
      </c>
      <c r="D51" s="8">
        <v>0.5</v>
      </c>
      <c r="E51" s="4"/>
      <c r="F51" s="10"/>
      <c r="G51" s="10"/>
      <c r="H51" s="10"/>
      <c r="I51" s="10"/>
      <c r="J51" s="4"/>
      <c r="K51" s="4"/>
      <c r="L51" s="8"/>
      <c r="M51" s="8"/>
      <c r="N51" s="8">
        <f>O51-SUM(E51:K51)</f>
        <v>18194.5</v>
      </c>
      <c r="O51" s="63">
        <f>P51*D51</f>
        <v>18194.5</v>
      </c>
      <c r="P51" s="76">
        <v>36389</v>
      </c>
    </row>
    <row r="52" spans="1:21" x14ac:dyDescent="0.25">
      <c r="A52" s="68"/>
      <c r="B52" s="56"/>
      <c r="C52" s="59" t="s">
        <v>53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36"/>
      <c r="P52" s="64"/>
    </row>
    <row r="53" spans="1:21" ht="30.75" thickBot="1" x14ac:dyDescent="0.3">
      <c r="A53" s="67"/>
      <c r="B53" s="57"/>
      <c r="C53" s="77" t="s">
        <v>55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1"/>
      <c r="P53" s="65"/>
    </row>
    <row r="54" spans="1:21" ht="19.5" thickBot="1" x14ac:dyDescent="0.35">
      <c r="A54" s="67"/>
      <c r="B54" s="52"/>
      <c r="C54" s="53" t="s">
        <v>69</v>
      </c>
      <c r="D54" s="95">
        <f>D50+D51</f>
        <v>0.5</v>
      </c>
      <c r="E54" s="95">
        <f t="shared" ref="E54:O54" si="12">E50+E51</f>
        <v>0</v>
      </c>
      <c r="F54" s="95" t="e">
        <f t="shared" si="12"/>
        <v>#DIV/0!</v>
      </c>
      <c r="G54" s="95">
        <f t="shared" si="12"/>
        <v>0</v>
      </c>
      <c r="H54" s="95">
        <f t="shared" si="12"/>
        <v>0</v>
      </c>
      <c r="I54" s="95">
        <f t="shared" si="12"/>
        <v>0</v>
      </c>
      <c r="J54" s="95">
        <f t="shared" si="12"/>
        <v>0</v>
      </c>
      <c r="K54" s="95">
        <f t="shared" si="12"/>
        <v>0</v>
      </c>
      <c r="L54" s="95" t="e">
        <f t="shared" si="12"/>
        <v>#DIV/0!</v>
      </c>
      <c r="M54" s="95">
        <f t="shared" si="12"/>
        <v>0</v>
      </c>
      <c r="N54" s="95" t="e">
        <f t="shared" si="12"/>
        <v>#DIV/0!</v>
      </c>
      <c r="O54" s="95">
        <f t="shared" si="12"/>
        <v>18194.5</v>
      </c>
      <c r="P54" s="54"/>
      <c r="R54" s="100" t="s">
        <v>56</v>
      </c>
      <c r="S54" s="101"/>
      <c r="T54" s="100" t="s">
        <v>57</v>
      </c>
      <c r="U54" s="101"/>
    </row>
    <row r="55" spans="1:21" s="38" customFormat="1" ht="18.75" x14ac:dyDescent="0.3">
      <c r="A55" s="78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7"/>
      <c r="R55" s="61">
        <v>211</v>
      </c>
      <c r="S55" s="61">
        <v>213</v>
      </c>
      <c r="T55" s="61">
        <v>211</v>
      </c>
      <c r="U55" s="61">
        <v>213</v>
      </c>
    </row>
    <row r="56" spans="1:21" x14ac:dyDescent="0.25">
      <c r="A56" s="2"/>
      <c r="R56" s="62"/>
      <c r="S56" s="62"/>
      <c r="T56" s="62">
        <f>ROUND(O50*12,2)</f>
        <v>0</v>
      </c>
      <c r="U56" s="62">
        <f>ROUND(T56*30.2%,2)</f>
        <v>0</v>
      </c>
    </row>
    <row r="57" spans="1:21" x14ac:dyDescent="0.25">
      <c r="A57" s="2"/>
    </row>
    <row r="58" spans="1:21" x14ac:dyDescent="0.25">
      <c r="A58" s="2"/>
    </row>
    <row r="59" spans="1:21" ht="18.75" x14ac:dyDescent="0.3">
      <c r="C59" s="81" t="s">
        <v>70</v>
      </c>
      <c r="D59" s="82"/>
      <c r="E59" s="82" t="s">
        <v>63</v>
      </c>
      <c r="F59" s="82"/>
    </row>
    <row r="60" spans="1:21" ht="18.75" x14ac:dyDescent="0.3">
      <c r="C60" s="81"/>
      <c r="D60" s="82"/>
      <c r="E60" s="82"/>
      <c r="F60" s="82"/>
      <c r="G60" s="3" t="s">
        <v>64</v>
      </c>
    </row>
    <row r="61" spans="1:21" ht="18.75" x14ac:dyDescent="0.3">
      <c r="C61" s="81"/>
      <c r="D61" s="82"/>
      <c r="E61" s="82"/>
      <c r="F61" s="82"/>
    </row>
    <row r="63" spans="1:21" ht="18.75" x14ac:dyDescent="0.3">
      <c r="C63" s="81" t="s">
        <v>66</v>
      </c>
      <c r="E63" s="3" t="s">
        <v>65</v>
      </c>
    </row>
    <row r="64" spans="1:21" x14ac:dyDescent="0.25">
      <c r="G64" s="3" t="s">
        <v>64</v>
      </c>
    </row>
  </sheetData>
  <autoFilter ref="A15:V15"/>
  <mergeCells count="14">
    <mergeCell ref="R54:S54"/>
    <mergeCell ref="T54:U54"/>
    <mergeCell ref="M14:M15"/>
    <mergeCell ref="N14:N15"/>
    <mergeCell ref="A6:P6"/>
    <mergeCell ref="A7:P7"/>
    <mergeCell ref="P14:P15"/>
    <mergeCell ref="L14:L15"/>
    <mergeCell ref="O14:O15"/>
    <mergeCell ref="A14:B14"/>
    <mergeCell ref="C14:C15"/>
    <mergeCell ref="D14:D15"/>
    <mergeCell ref="E14:E15"/>
    <mergeCell ref="F14:K14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Гимназия </vt:lpstr>
      <vt:lpstr>Лист1</vt:lpstr>
    </vt:vector>
  </TitlesOfParts>
  <Company>Мэрия города Ярославля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Рожкина Ольга Юрьевна</dc:creator>
  <cp:lastModifiedBy>Рожкина Ольга Юрьевна</cp:lastModifiedBy>
  <cp:lastPrinted>2025-10-16T07:05:34Z</cp:lastPrinted>
  <dcterms:created xsi:type="dcterms:W3CDTF">2025-06-23T11:27:22Z</dcterms:created>
  <dcterms:modified xsi:type="dcterms:W3CDTF">2025-10-23T13:10:54Z</dcterms:modified>
</cp:coreProperties>
</file>