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00" activeTab="3"/>
  </bookViews>
  <sheets>
    <sheet name="Интернат" sheetId="15" r:id="rId1"/>
    <sheet name="Расшифровка интернат " sheetId="19" r:id="rId2"/>
    <sheet name="свод" sheetId="20" r:id="rId3"/>
    <sheet name="согласование" sheetId="21" r:id="rId4"/>
  </sheets>
  <calcPr calcId="145621" refMode="R1C1"/>
</workbook>
</file>

<file path=xl/calcChain.xml><?xml version="1.0" encoding="utf-8"?>
<calcChain xmlns="http://schemas.openxmlformats.org/spreadsheetml/2006/main">
  <c r="D65" i="20" l="1"/>
  <c r="D104" i="15"/>
  <c r="L40" i="19"/>
  <c r="J41" i="19" l="1"/>
  <c r="K84" i="20"/>
  <c r="K86" i="20"/>
  <c r="K87" i="20"/>
  <c r="E52" i="20" l="1"/>
  <c r="F52" i="20"/>
  <c r="G52" i="20"/>
  <c r="H52" i="20"/>
  <c r="I52" i="20"/>
  <c r="J52" i="20"/>
  <c r="E66" i="20"/>
  <c r="F66" i="20"/>
  <c r="G66" i="20"/>
  <c r="H66" i="20"/>
  <c r="I66" i="20"/>
  <c r="J66" i="20"/>
  <c r="D66" i="20"/>
  <c r="C29" i="20"/>
  <c r="D31" i="20"/>
  <c r="E31" i="20"/>
  <c r="F31" i="20"/>
  <c r="G31" i="20"/>
  <c r="H31" i="20"/>
  <c r="I31" i="20"/>
  <c r="J31" i="20"/>
  <c r="C31" i="20"/>
  <c r="C30" i="20"/>
  <c r="B21" i="19"/>
  <c r="B21" i="21" s="1"/>
  <c r="C21" i="19"/>
  <c r="C21" i="21" s="1"/>
  <c r="D21" i="19"/>
  <c r="D21" i="21" s="1"/>
  <c r="E21" i="19"/>
  <c r="F21" i="19"/>
  <c r="G21" i="19"/>
  <c r="H21" i="19"/>
  <c r="I21" i="19"/>
  <c r="K30" i="15"/>
  <c r="J21" i="19" s="1"/>
  <c r="J21" i="21" s="1"/>
  <c r="B79" i="21"/>
  <c r="C79" i="21"/>
  <c r="D79" i="21"/>
  <c r="B80" i="21"/>
  <c r="C80" i="21"/>
  <c r="D80" i="21"/>
  <c r="B78" i="21"/>
  <c r="C78" i="21"/>
  <c r="D78" i="21"/>
  <c r="C70" i="20"/>
  <c r="D70" i="20"/>
  <c r="E70" i="20"/>
  <c r="K70" i="20" s="1"/>
  <c r="F70" i="20"/>
  <c r="G70" i="20"/>
  <c r="H70" i="20"/>
  <c r="I70" i="20"/>
  <c r="J70" i="20"/>
  <c r="C71" i="20"/>
  <c r="D71" i="20"/>
  <c r="E71" i="20"/>
  <c r="F71" i="20"/>
  <c r="G71" i="20"/>
  <c r="H71" i="20"/>
  <c r="I71" i="20"/>
  <c r="J71" i="20"/>
  <c r="C80" i="19"/>
  <c r="D80" i="19"/>
  <c r="E80" i="19"/>
  <c r="F80" i="19"/>
  <c r="G80" i="19"/>
  <c r="H80" i="19"/>
  <c r="I80" i="19"/>
  <c r="B80" i="19"/>
  <c r="K85" i="15"/>
  <c r="J80" i="21" s="1"/>
  <c r="C68" i="20"/>
  <c r="D68" i="20"/>
  <c r="E68" i="20"/>
  <c r="F68" i="20"/>
  <c r="G68" i="20"/>
  <c r="H68" i="20"/>
  <c r="I68" i="20"/>
  <c r="J68" i="20"/>
  <c r="C69" i="20"/>
  <c r="D69" i="20"/>
  <c r="E69" i="20"/>
  <c r="F69" i="20"/>
  <c r="G69" i="20"/>
  <c r="H69" i="20"/>
  <c r="I69" i="20"/>
  <c r="J69" i="20"/>
  <c r="B78" i="19"/>
  <c r="C78" i="19"/>
  <c r="D78" i="19"/>
  <c r="E78" i="19"/>
  <c r="F78" i="19"/>
  <c r="G78" i="19"/>
  <c r="H78" i="19"/>
  <c r="I78" i="19"/>
  <c r="B79" i="19"/>
  <c r="C79" i="19"/>
  <c r="D79" i="19"/>
  <c r="E79" i="19"/>
  <c r="F79" i="19"/>
  <c r="G79" i="19"/>
  <c r="H79" i="19"/>
  <c r="I79" i="19"/>
  <c r="K65" i="15"/>
  <c r="K80" i="15"/>
  <c r="J75" i="19" s="1"/>
  <c r="K83" i="15"/>
  <c r="J78" i="19" s="1"/>
  <c r="K84" i="15"/>
  <c r="J79" i="19" s="1"/>
  <c r="C75" i="21"/>
  <c r="D75" i="21"/>
  <c r="B75" i="21"/>
  <c r="E67" i="20"/>
  <c r="F67" i="20"/>
  <c r="G67" i="20"/>
  <c r="H67" i="20"/>
  <c r="I67" i="20"/>
  <c r="J67" i="20"/>
  <c r="D67" i="20"/>
  <c r="C67" i="20"/>
  <c r="C66" i="20"/>
  <c r="E65" i="20"/>
  <c r="F65" i="20"/>
  <c r="G65" i="20"/>
  <c r="H65" i="20"/>
  <c r="I65" i="20"/>
  <c r="J65" i="20"/>
  <c r="C65" i="20"/>
  <c r="C75" i="19"/>
  <c r="D75" i="19"/>
  <c r="E75" i="19"/>
  <c r="F75" i="19"/>
  <c r="G75" i="19"/>
  <c r="H75" i="19"/>
  <c r="I75" i="19"/>
  <c r="B75" i="19"/>
  <c r="B60" i="21"/>
  <c r="C60" i="21"/>
  <c r="D60" i="21"/>
  <c r="E60" i="21"/>
  <c r="F60" i="21"/>
  <c r="J60" i="21"/>
  <c r="D52" i="20"/>
  <c r="D50" i="20"/>
  <c r="E50" i="20"/>
  <c r="F50" i="20"/>
  <c r="G50" i="20"/>
  <c r="H50" i="20"/>
  <c r="I50" i="20"/>
  <c r="J50" i="20"/>
  <c r="D51" i="20"/>
  <c r="E51" i="20"/>
  <c r="F51" i="20"/>
  <c r="G51" i="20"/>
  <c r="H51" i="20"/>
  <c r="I51" i="20"/>
  <c r="J51" i="20"/>
  <c r="C51" i="20"/>
  <c r="C50" i="20"/>
  <c r="C49" i="20"/>
  <c r="C48" i="20"/>
  <c r="C59" i="19"/>
  <c r="D59" i="19"/>
  <c r="E59" i="19"/>
  <c r="F59" i="19"/>
  <c r="G59" i="19"/>
  <c r="H59" i="19"/>
  <c r="I59" i="19"/>
  <c r="C60" i="19"/>
  <c r="D60" i="19"/>
  <c r="E60" i="19"/>
  <c r="F60" i="19"/>
  <c r="G60" i="19"/>
  <c r="H60" i="19"/>
  <c r="I60" i="19"/>
  <c r="C61" i="19"/>
  <c r="D61" i="19"/>
  <c r="E61" i="19"/>
  <c r="F61" i="19"/>
  <c r="G61" i="19"/>
  <c r="H61" i="19"/>
  <c r="I61" i="19"/>
  <c r="D58" i="19"/>
  <c r="E58" i="19"/>
  <c r="F58" i="19"/>
  <c r="G58" i="19"/>
  <c r="H58" i="19"/>
  <c r="I58" i="19"/>
  <c r="C58" i="19"/>
  <c r="J60" i="19"/>
  <c r="B60" i="19"/>
  <c r="B61" i="19"/>
  <c r="J80" i="19" l="1"/>
  <c r="K31" i="20"/>
  <c r="J78" i="21"/>
  <c r="J79" i="21"/>
  <c r="K71" i="20"/>
  <c r="K68" i="20"/>
  <c r="K69" i="20"/>
  <c r="K65" i="20"/>
  <c r="J75" i="21"/>
  <c r="K50" i="20"/>
  <c r="K51" i="20"/>
  <c r="K52" i="20"/>
  <c r="C52" i="20"/>
  <c r="E20" i="20"/>
  <c r="F20" i="20"/>
  <c r="G20" i="20"/>
  <c r="H20" i="20"/>
  <c r="I20" i="20"/>
  <c r="J20" i="20"/>
  <c r="D20" i="20"/>
  <c r="C20" i="20"/>
  <c r="C12" i="19"/>
  <c r="D12" i="19"/>
  <c r="E12" i="19"/>
  <c r="F12" i="19"/>
  <c r="G12" i="19"/>
  <c r="H12" i="19"/>
  <c r="I12" i="19"/>
  <c r="J12" i="19"/>
  <c r="B12" i="19"/>
  <c r="K20" i="20" l="1"/>
  <c r="E21" i="20"/>
  <c r="F21" i="20"/>
  <c r="G21" i="20"/>
  <c r="H21" i="20"/>
  <c r="I21" i="20"/>
  <c r="J21" i="20"/>
  <c r="D21" i="20"/>
  <c r="C21" i="20"/>
  <c r="C19" i="20"/>
  <c r="D13" i="19"/>
  <c r="D13" i="21" s="1"/>
  <c r="E13" i="19"/>
  <c r="F13" i="19"/>
  <c r="G13" i="19"/>
  <c r="G13" i="21" s="1"/>
  <c r="H13" i="19"/>
  <c r="I13" i="19"/>
  <c r="C13" i="19"/>
  <c r="C13" i="21" s="1"/>
  <c r="B13" i="19"/>
  <c r="B13" i="21" s="1"/>
  <c r="K20" i="15"/>
  <c r="J13" i="19" s="1"/>
  <c r="J13" i="21" s="1"/>
  <c r="E22" i="20"/>
  <c r="F22" i="20"/>
  <c r="G22" i="20"/>
  <c r="H22" i="20"/>
  <c r="I22" i="20"/>
  <c r="J22" i="20"/>
  <c r="D22" i="20"/>
  <c r="C22" i="20"/>
  <c r="B48" i="21"/>
  <c r="C48" i="21"/>
  <c r="D48" i="21"/>
  <c r="F48" i="21"/>
  <c r="B49" i="21"/>
  <c r="C49" i="21"/>
  <c r="D49" i="21"/>
  <c r="F49" i="21"/>
  <c r="B50" i="21"/>
  <c r="C50" i="21"/>
  <c r="D50" i="21"/>
  <c r="F50" i="21"/>
  <c r="B51" i="21"/>
  <c r="C51" i="21"/>
  <c r="D51" i="21"/>
  <c r="F51" i="21"/>
  <c r="B52" i="21"/>
  <c r="C52" i="21"/>
  <c r="D52" i="21"/>
  <c r="F52" i="21"/>
  <c r="B53" i="21"/>
  <c r="C53" i="21"/>
  <c r="D53" i="21"/>
  <c r="F53" i="21"/>
  <c r="B54" i="21"/>
  <c r="C54" i="21"/>
  <c r="D54" i="21"/>
  <c r="F54" i="21"/>
  <c r="B55" i="21"/>
  <c r="C55" i="21"/>
  <c r="D55" i="21"/>
  <c r="F55" i="21"/>
  <c r="B56" i="21"/>
  <c r="C56" i="21"/>
  <c r="D56" i="21"/>
  <c r="F56" i="21"/>
  <c r="B57" i="21"/>
  <c r="C57" i="21"/>
  <c r="D57" i="21"/>
  <c r="F57" i="21"/>
  <c r="D38" i="20"/>
  <c r="E38" i="20"/>
  <c r="F38" i="20"/>
  <c r="G38" i="20"/>
  <c r="H38" i="20"/>
  <c r="I38" i="20"/>
  <c r="J38" i="20"/>
  <c r="D39" i="20"/>
  <c r="E39" i="20"/>
  <c r="F39" i="20"/>
  <c r="G39" i="20"/>
  <c r="H39" i="20"/>
  <c r="I39" i="20"/>
  <c r="J39" i="20"/>
  <c r="D40" i="20"/>
  <c r="E40" i="20"/>
  <c r="F40" i="20"/>
  <c r="G40" i="20"/>
  <c r="H40" i="20"/>
  <c r="I40" i="20"/>
  <c r="J40" i="20"/>
  <c r="D41" i="20"/>
  <c r="E41" i="20"/>
  <c r="F41" i="20"/>
  <c r="G41" i="20"/>
  <c r="H41" i="20"/>
  <c r="I41" i="20"/>
  <c r="J41" i="20"/>
  <c r="D42" i="20"/>
  <c r="E42" i="20"/>
  <c r="F42" i="20"/>
  <c r="G42" i="20"/>
  <c r="H42" i="20"/>
  <c r="I42" i="20"/>
  <c r="J42" i="20"/>
  <c r="D43" i="20"/>
  <c r="E43" i="20"/>
  <c r="F43" i="20"/>
  <c r="G43" i="20"/>
  <c r="H43" i="20"/>
  <c r="I43" i="20"/>
  <c r="J43" i="20"/>
  <c r="D44" i="20"/>
  <c r="E44" i="20"/>
  <c r="F44" i="20"/>
  <c r="G44" i="20"/>
  <c r="H44" i="20"/>
  <c r="I44" i="20"/>
  <c r="J44" i="20"/>
  <c r="D45" i="20"/>
  <c r="E45" i="20"/>
  <c r="F45" i="20"/>
  <c r="G45" i="20"/>
  <c r="H45" i="20"/>
  <c r="I45" i="20"/>
  <c r="J45" i="20"/>
  <c r="D46" i="20"/>
  <c r="E46" i="20"/>
  <c r="F46" i="20"/>
  <c r="G46" i="20"/>
  <c r="H46" i="20"/>
  <c r="I46" i="20"/>
  <c r="J46" i="20"/>
  <c r="D47" i="20"/>
  <c r="E47" i="20"/>
  <c r="F47" i="20"/>
  <c r="G47" i="20"/>
  <c r="H47" i="20"/>
  <c r="I47" i="20"/>
  <c r="J47" i="20"/>
  <c r="C38" i="20"/>
  <c r="C39" i="20"/>
  <c r="C40" i="20"/>
  <c r="C41" i="20"/>
  <c r="C42" i="20"/>
  <c r="C43" i="20"/>
  <c r="C44" i="20"/>
  <c r="C45" i="20"/>
  <c r="C46" i="20"/>
  <c r="C47" i="20"/>
  <c r="C37" i="20"/>
  <c r="B48" i="19"/>
  <c r="C48" i="19"/>
  <c r="D48" i="19"/>
  <c r="E48" i="19"/>
  <c r="F48" i="19"/>
  <c r="G48" i="19"/>
  <c r="H48" i="19"/>
  <c r="I48" i="19"/>
  <c r="J48" i="19"/>
  <c r="B49" i="19"/>
  <c r="C49" i="19"/>
  <c r="D49" i="19"/>
  <c r="E49" i="19"/>
  <c r="F49" i="19"/>
  <c r="G49" i="19"/>
  <c r="H49" i="19"/>
  <c r="I49" i="19"/>
  <c r="B50" i="19"/>
  <c r="C50" i="19"/>
  <c r="D50" i="19"/>
  <c r="E50" i="19"/>
  <c r="F50" i="19"/>
  <c r="G50" i="19"/>
  <c r="H50" i="19"/>
  <c r="I50" i="19"/>
  <c r="B51" i="19"/>
  <c r="C51" i="19"/>
  <c r="D51" i="19"/>
  <c r="E51" i="19"/>
  <c r="F51" i="19"/>
  <c r="G51" i="19"/>
  <c r="H51" i="19"/>
  <c r="I51" i="19"/>
  <c r="B52" i="19"/>
  <c r="C52" i="19"/>
  <c r="D52" i="19"/>
  <c r="E52" i="19"/>
  <c r="F52" i="19"/>
  <c r="G52" i="19"/>
  <c r="H52" i="19"/>
  <c r="I52" i="19"/>
  <c r="J52" i="19"/>
  <c r="B53" i="19"/>
  <c r="C53" i="19"/>
  <c r="D53" i="19"/>
  <c r="E53" i="19"/>
  <c r="F53" i="19"/>
  <c r="G53" i="19"/>
  <c r="H53" i="19"/>
  <c r="I53" i="19"/>
  <c r="B54" i="19"/>
  <c r="C54" i="19"/>
  <c r="D54" i="19"/>
  <c r="E54" i="19"/>
  <c r="F54" i="19"/>
  <c r="G54" i="19"/>
  <c r="H54" i="19"/>
  <c r="I54" i="19"/>
  <c r="B55" i="19"/>
  <c r="C55" i="19"/>
  <c r="D55" i="19"/>
  <c r="E55" i="19"/>
  <c r="F55" i="19"/>
  <c r="G55" i="19"/>
  <c r="H55" i="19"/>
  <c r="I55" i="19"/>
  <c r="B56" i="19"/>
  <c r="C56" i="19"/>
  <c r="D56" i="19"/>
  <c r="E56" i="19"/>
  <c r="F56" i="19"/>
  <c r="G56" i="19"/>
  <c r="H56" i="19"/>
  <c r="I56" i="19"/>
  <c r="J56" i="19"/>
  <c r="B57" i="19"/>
  <c r="C57" i="19"/>
  <c r="D57" i="19"/>
  <c r="E57" i="19"/>
  <c r="F57" i="19"/>
  <c r="G57" i="19"/>
  <c r="H57" i="19"/>
  <c r="I57" i="19"/>
  <c r="K53" i="15"/>
  <c r="J48" i="21" s="1"/>
  <c r="K54" i="15"/>
  <c r="J49" i="21" s="1"/>
  <c r="K55" i="15"/>
  <c r="J50" i="21" s="1"/>
  <c r="K56" i="15"/>
  <c r="J51" i="21" s="1"/>
  <c r="K57" i="15"/>
  <c r="J52" i="21" s="1"/>
  <c r="K58" i="15"/>
  <c r="J53" i="19" s="1"/>
  <c r="K59" i="15"/>
  <c r="J54" i="21" s="1"/>
  <c r="K60" i="15"/>
  <c r="J55" i="19" s="1"/>
  <c r="K61" i="15"/>
  <c r="J56" i="21" s="1"/>
  <c r="K62" i="15"/>
  <c r="J57" i="19" s="1"/>
  <c r="B87" i="21"/>
  <c r="C87" i="21"/>
  <c r="D87" i="21"/>
  <c r="J87" i="21"/>
  <c r="E77" i="20"/>
  <c r="F77" i="20"/>
  <c r="G77" i="20"/>
  <c r="H77" i="20"/>
  <c r="I77" i="20"/>
  <c r="J77" i="20"/>
  <c r="D77" i="20"/>
  <c r="E76" i="20"/>
  <c r="F76" i="20"/>
  <c r="G76" i="20"/>
  <c r="H76" i="20"/>
  <c r="I76" i="20"/>
  <c r="J76" i="20"/>
  <c r="D76" i="20"/>
  <c r="B87" i="19"/>
  <c r="C87" i="19"/>
  <c r="D87" i="19"/>
  <c r="E87" i="19"/>
  <c r="F87" i="19"/>
  <c r="G87" i="19"/>
  <c r="H87" i="19"/>
  <c r="I87" i="19"/>
  <c r="J87" i="19"/>
  <c r="B33" i="19"/>
  <c r="B33" i="21" s="1"/>
  <c r="C33" i="19"/>
  <c r="C33" i="21" s="1"/>
  <c r="D33" i="19"/>
  <c r="D33" i="21" s="1"/>
  <c r="E33" i="19"/>
  <c r="F33" i="19"/>
  <c r="G33" i="19"/>
  <c r="H33" i="19"/>
  <c r="I33" i="19"/>
  <c r="J33" i="19"/>
  <c r="J33" i="21" s="1"/>
  <c r="J55" i="21" l="1"/>
  <c r="J51" i="19"/>
  <c r="J54" i="19"/>
  <c r="J50" i="19"/>
  <c r="J57" i="21"/>
  <c r="J53" i="21"/>
  <c r="J49" i="19"/>
  <c r="K21" i="20"/>
  <c r="K46" i="20"/>
  <c r="K42" i="20"/>
  <c r="K38" i="20"/>
  <c r="K47" i="20"/>
  <c r="K43" i="20"/>
  <c r="K39" i="20"/>
  <c r="K44" i="20"/>
  <c r="K40" i="20"/>
  <c r="K45" i="20"/>
  <c r="K41" i="20"/>
  <c r="K77" i="20"/>
  <c r="K103" i="15"/>
  <c r="N75" i="15"/>
  <c r="C36" i="19"/>
  <c r="K22" i="20" l="1"/>
  <c r="I33" i="20"/>
  <c r="I34" i="20"/>
  <c r="I35" i="20"/>
  <c r="E30" i="20"/>
  <c r="E32" i="20"/>
  <c r="E33" i="20"/>
  <c r="E34" i="20"/>
  <c r="E35" i="20"/>
  <c r="E25" i="20"/>
  <c r="D62" i="19" l="1"/>
  <c r="C62" i="19"/>
  <c r="N63" i="15" l="1"/>
  <c r="D28" i="20" l="1"/>
  <c r="J27" i="20"/>
  <c r="I27" i="20"/>
  <c r="H27" i="20"/>
  <c r="G27" i="20"/>
  <c r="F27" i="20"/>
  <c r="E27" i="20"/>
  <c r="D27" i="20"/>
  <c r="J18" i="19"/>
  <c r="J18" i="21" s="1"/>
  <c r="I18" i="19"/>
  <c r="I18" i="21" s="1"/>
  <c r="H18" i="19"/>
  <c r="G18" i="19"/>
  <c r="G18" i="21" s="1"/>
  <c r="F18" i="19"/>
  <c r="E18" i="19"/>
  <c r="D18" i="19"/>
  <c r="D18" i="21" s="1"/>
  <c r="C18" i="19"/>
  <c r="C18" i="21" s="1"/>
  <c r="B18" i="19"/>
  <c r="B18" i="21" s="1"/>
  <c r="B17" i="19"/>
  <c r="K26" i="15"/>
  <c r="K27" i="20" l="1"/>
  <c r="C34" i="19"/>
  <c r="C71" i="19" l="1"/>
  <c r="C46" i="19"/>
  <c r="C16" i="19" l="1"/>
  <c r="C20" i="19"/>
  <c r="A40" i="21" l="1"/>
  <c r="H25" i="20"/>
  <c r="J25" i="20"/>
  <c r="C3" i="19" l="1"/>
  <c r="D26" i="20" l="1"/>
  <c r="D97" i="15" l="1"/>
  <c r="J11" i="15" s="1"/>
  <c r="E43" i="21" l="1"/>
  <c r="F43" i="21"/>
  <c r="G43" i="21"/>
  <c r="H43" i="21"/>
  <c r="I43" i="21"/>
  <c r="D43" i="21"/>
  <c r="D46" i="21"/>
  <c r="C43" i="21"/>
  <c r="B5" i="21"/>
  <c r="J75" i="20"/>
  <c r="I75" i="20"/>
  <c r="H75" i="20"/>
  <c r="G75" i="20"/>
  <c r="F75" i="20"/>
  <c r="E75" i="20"/>
  <c r="D75" i="20"/>
  <c r="D43" i="19"/>
  <c r="C43" i="19"/>
  <c r="F43" i="19"/>
  <c r="E97" i="15"/>
  <c r="F97" i="15"/>
  <c r="G97" i="15"/>
  <c r="H97" i="15"/>
  <c r="I97" i="15"/>
  <c r="J97" i="15"/>
  <c r="D91" i="21" l="1"/>
  <c r="C91" i="21"/>
  <c r="B91" i="21"/>
  <c r="I90" i="21"/>
  <c r="H90" i="21"/>
  <c r="D90" i="21"/>
  <c r="C90" i="21"/>
  <c r="B90" i="21"/>
  <c r="D89" i="21"/>
  <c r="C89" i="21"/>
  <c r="B89" i="21"/>
  <c r="D88" i="21"/>
  <c r="C88" i="21"/>
  <c r="B88" i="21"/>
  <c r="D86" i="21"/>
  <c r="C86" i="21"/>
  <c r="B86" i="21"/>
  <c r="D85" i="21"/>
  <c r="C85" i="21"/>
  <c r="B85" i="21"/>
  <c r="D84" i="21"/>
  <c r="C84" i="21"/>
  <c r="B84" i="21"/>
  <c r="D83" i="21"/>
  <c r="C83" i="21"/>
  <c r="B83" i="21"/>
  <c r="D82" i="21"/>
  <c r="C82" i="21"/>
  <c r="B82" i="21"/>
  <c r="D81" i="21"/>
  <c r="C81" i="21"/>
  <c r="B81" i="21"/>
  <c r="D77" i="21"/>
  <c r="C77" i="21"/>
  <c r="B77" i="21"/>
  <c r="F76" i="21"/>
  <c r="D76" i="21"/>
  <c r="C76" i="21"/>
  <c r="B76" i="21"/>
  <c r="D74" i="21"/>
  <c r="C74" i="21"/>
  <c r="B74" i="21"/>
  <c r="F73" i="21"/>
  <c r="D73" i="21"/>
  <c r="C73" i="21"/>
  <c r="B73" i="21"/>
  <c r="F72" i="21"/>
  <c r="D72" i="21"/>
  <c r="C72" i="21"/>
  <c r="B72" i="21"/>
  <c r="E71" i="21"/>
  <c r="D71" i="21"/>
  <c r="C71" i="21"/>
  <c r="B71" i="21"/>
  <c r="F70" i="21"/>
  <c r="D70" i="21"/>
  <c r="C70" i="21"/>
  <c r="B70" i="21"/>
  <c r="D69" i="21"/>
  <c r="C69" i="21"/>
  <c r="B69" i="21"/>
  <c r="D68" i="21"/>
  <c r="C68" i="21"/>
  <c r="B68" i="21"/>
  <c r="D67" i="21"/>
  <c r="C67" i="21"/>
  <c r="B67" i="21"/>
  <c r="D66" i="21"/>
  <c r="C66" i="21"/>
  <c r="B66" i="21"/>
  <c r="D65" i="21"/>
  <c r="C65" i="21"/>
  <c r="B65" i="21"/>
  <c r="D64" i="21"/>
  <c r="C64" i="21"/>
  <c r="B64" i="21"/>
  <c r="D63" i="21"/>
  <c r="C63" i="21"/>
  <c r="B63" i="21"/>
  <c r="D62" i="21"/>
  <c r="C62" i="21"/>
  <c r="B62" i="21"/>
  <c r="D61" i="21"/>
  <c r="C61" i="21"/>
  <c r="B61" i="21"/>
  <c r="F59" i="21"/>
  <c r="E59" i="21"/>
  <c r="D59" i="21"/>
  <c r="C59" i="21"/>
  <c r="B59" i="21"/>
  <c r="F58" i="21"/>
  <c r="E58" i="21"/>
  <c r="D58" i="21"/>
  <c r="C58" i="21"/>
  <c r="B58" i="21"/>
  <c r="F47" i="21"/>
  <c r="D47" i="21"/>
  <c r="C47" i="21"/>
  <c r="B47" i="21"/>
  <c r="G46" i="21"/>
  <c r="C46" i="21"/>
  <c r="B46" i="21"/>
  <c r="F45" i="21"/>
  <c r="D45" i="21"/>
  <c r="C45" i="21"/>
  <c r="B45" i="21"/>
  <c r="I44" i="21"/>
  <c r="H44" i="21"/>
  <c r="G44" i="21"/>
  <c r="F44" i="21"/>
  <c r="E44" i="21"/>
  <c r="D44" i="21"/>
  <c r="C44" i="21"/>
  <c r="B44" i="21"/>
  <c r="B43" i="21"/>
  <c r="J41" i="21"/>
  <c r="L41" i="21" s="1"/>
  <c r="K39" i="21"/>
  <c r="K42" i="21" s="1"/>
  <c r="H92" i="21" l="1"/>
  <c r="I92" i="21"/>
  <c r="G92" i="21"/>
  <c r="E92" i="21"/>
  <c r="C92" i="21"/>
  <c r="C94" i="21" s="1"/>
  <c r="F92" i="21"/>
  <c r="D92" i="21"/>
  <c r="D78" i="20"/>
  <c r="E56" i="20" l="1"/>
  <c r="C37" i="19" l="1"/>
  <c r="C37" i="21" s="1"/>
  <c r="C17" i="19"/>
  <c r="C17" i="21" l="1"/>
  <c r="D95" i="21" s="1"/>
  <c r="D95" i="19"/>
  <c r="E58" i="20"/>
  <c r="F58" i="20"/>
  <c r="G58" i="20"/>
  <c r="H58" i="20"/>
  <c r="I58" i="20"/>
  <c r="J58" i="20"/>
  <c r="D58" i="20"/>
  <c r="F56" i="20"/>
  <c r="G56" i="20"/>
  <c r="H56" i="20"/>
  <c r="I56" i="20"/>
  <c r="J56" i="20"/>
  <c r="D56" i="20"/>
  <c r="H23" i="20"/>
  <c r="I23" i="20"/>
  <c r="J23" i="20"/>
  <c r="E23" i="20"/>
  <c r="F23" i="20"/>
  <c r="G23" i="20"/>
  <c r="D23" i="20"/>
  <c r="E15" i="19"/>
  <c r="F15" i="19"/>
  <c r="G15" i="19"/>
  <c r="H15" i="19"/>
  <c r="I15" i="19"/>
  <c r="D15" i="19"/>
  <c r="D15" i="21" s="1"/>
  <c r="C15" i="19"/>
  <c r="C15" i="21" s="1"/>
  <c r="K23" i="20" l="1"/>
  <c r="E80" i="20"/>
  <c r="F80" i="20"/>
  <c r="G80" i="20"/>
  <c r="H80" i="20"/>
  <c r="I80" i="20"/>
  <c r="J80" i="20"/>
  <c r="D80" i="20"/>
  <c r="K45" i="15"/>
  <c r="K46" i="15"/>
  <c r="K47" i="15"/>
  <c r="D37" i="19"/>
  <c r="D37" i="21" s="1"/>
  <c r="E37" i="19"/>
  <c r="E37" i="21" s="1"/>
  <c r="F37" i="19"/>
  <c r="F37" i="21" s="1"/>
  <c r="G37" i="19"/>
  <c r="G37" i="21" s="1"/>
  <c r="H37" i="19"/>
  <c r="H37" i="21" s="1"/>
  <c r="I37" i="19"/>
  <c r="I37" i="21" s="1"/>
  <c r="B37" i="19"/>
  <c r="B37" i="21" s="1"/>
  <c r="J37" i="19" l="1"/>
  <c r="J36" i="19"/>
  <c r="J36" i="21" s="1"/>
  <c r="E54" i="20"/>
  <c r="F54" i="20"/>
  <c r="G54" i="20"/>
  <c r="H54" i="20"/>
  <c r="I54" i="20"/>
  <c r="J54" i="20"/>
  <c r="D54" i="20"/>
  <c r="E57" i="20"/>
  <c r="F57" i="20"/>
  <c r="G57" i="20"/>
  <c r="H57" i="20"/>
  <c r="I57" i="20"/>
  <c r="J57" i="20"/>
  <c r="D57" i="20"/>
  <c r="J37" i="21" l="1"/>
  <c r="L37" i="21" s="1"/>
  <c r="K54" i="20"/>
  <c r="K22" i="15"/>
  <c r="E36" i="20" l="1"/>
  <c r="E61" i="20" l="1"/>
  <c r="E53" i="20" l="1"/>
  <c r="K95" i="15" l="1"/>
  <c r="J90" i="21" s="1"/>
  <c r="K80" i="20"/>
  <c r="G53" i="20"/>
  <c r="F61" i="20" l="1"/>
  <c r="G61" i="20"/>
  <c r="H61" i="20"/>
  <c r="I61" i="20"/>
  <c r="J61" i="20"/>
  <c r="D61" i="20"/>
  <c r="C11" i="19" l="1"/>
  <c r="C12" i="21" l="1"/>
  <c r="D19" i="20"/>
  <c r="D25" i="20"/>
  <c r="L41" i="19" l="1"/>
  <c r="J79" i="20"/>
  <c r="I79" i="20"/>
  <c r="H79" i="20"/>
  <c r="G79" i="20"/>
  <c r="F79" i="20"/>
  <c r="E79" i="20"/>
  <c r="D79" i="20"/>
  <c r="E78" i="20"/>
  <c r="F78" i="20"/>
  <c r="G78" i="20"/>
  <c r="H78" i="20"/>
  <c r="I78" i="20"/>
  <c r="J78" i="20"/>
  <c r="J74" i="20"/>
  <c r="I74" i="20"/>
  <c r="H74" i="20"/>
  <c r="G74" i="20"/>
  <c r="F74" i="20"/>
  <c r="E74" i="20"/>
  <c r="D74" i="20"/>
  <c r="J72" i="20"/>
  <c r="I72" i="20"/>
  <c r="H72" i="20"/>
  <c r="G72" i="20"/>
  <c r="F72" i="20"/>
  <c r="E72" i="20"/>
  <c r="D72" i="20"/>
  <c r="J64" i="20"/>
  <c r="I64" i="20"/>
  <c r="H64" i="20"/>
  <c r="G64" i="20"/>
  <c r="F64" i="20"/>
  <c r="E64" i="20"/>
  <c r="D64" i="20"/>
  <c r="J63" i="20"/>
  <c r="I63" i="20"/>
  <c r="H63" i="20"/>
  <c r="G63" i="20"/>
  <c r="F63" i="20"/>
  <c r="E63" i="20"/>
  <c r="D63" i="20"/>
  <c r="J62" i="20"/>
  <c r="I62" i="20"/>
  <c r="H62" i="20"/>
  <c r="G62" i="20"/>
  <c r="F62" i="20"/>
  <c r="E62" i="20"/>
  <c r="D62" i="20"/>
  <c r="J60" i="20"/>
  <c r="I60" i="20"/>
  <c r="H60" i="20"/>
  <c r="G60" i="20"/>
  <c r="F60" i="20"/>
  <c r="E60" i="20"/>
  <c r="D60" i="20"/>
  <c r="J59" i="20"/>
  <c r="I59" i="20"/>
  <c r="H59" i="20"/>
  <c r="G59" i="20"/>
  <c r="F59" i="20"/>
  <c r="E59" i="20"/>
  <c r="D59" i="20"/>
  <c r="J55" i="20"/>
  <c r="I55" i="20"/>
  <c r="H55" i="20"/>
  <c r="G55" i="20"/>
  <c r="F55" i="20"/>
  <c r="E55" i="20"/>
  <c r="D55" i="20"/>
  <c r="J53" i="20"/>
  <c r="I53" i="20"/>
  <c r="H53" i="20"/>
  <c r="F53" i="20"/>
  <c r="D53" i="20"/>
  <c r="J49" i="20"/>
  <c r="I49" i="20"/>
  <c r="H49" i="20"/>
  <c r="G49" i="20"/>
  <c r="F49" i="20"/>
  <c r="E49" i="20"/>
  <c r="D49" i="20"/>
  <c r="J48" i="20"/>
  <c r="I48" i="20"/>
  <c r="H48" i="20"/>
  <c r="G48" i="20"/>
  <c r="F48" i="20"/>
  <c r="E48" i="20"/>
  <c r="D48" i="20"/>
  <c r="J37" i="20"/>
  <c r="I37" i="20"/>
  <c r="H37" i="20"/>
  <c r="G37" i="20"/>
  <c r="F37" i="20"/>
  <c r="E37" i="20"/>
  <c r="D37" i="20"/>
  <c r="F36" i="20"/>
  <c r="G36" i="20"/>
  <c r="H36" i="20"/>
  <c r="I36" i="20"/>
  <c r="J36" i="20"/>
  <c r="D36" i="20"/>
  <c r="J35" i="20"/>
  <c r="H35" i="20"/>
  <c r="G35" i="20"/>
  <c r="F35" i="20"/>
  <c r="D35" i="20"/>
  <c r="J34" i="20"/>
  <c r="H34" i="20"/>
  <c r="G34" i="20"/>
  <c r="F34" i="20"/>
  <c r="D34" i="20"/>
  <c r="J33" i="20"/>
  <c r="H33" i="20"/>
  <c r="G33" i="20"/>
  <c r="F33" i="20"/>
  <c r="D33" i="20"/>
  <c r="J32" i="20"/>
  <c r="I32" i="20"/>
  <c r="H32" i="20"/>
  <c r="G32" i="20"/>
  <c r="F32" i="20"/>
  <c r="D32" i="20"/>
  <c r="J30" i="20"/>
  <c r="I30" i="20"/>
  <c r="H30" i="20"/>
  <c r="G30" i="20"/>
  <c r="F30" i="20"/>
  <c r="D30" i="20"/>
  <c r="J29" i="20"/>
  <c r="I29" i="20"/>
  <c r="H29" i="20"/>
  <c r="G29" i="20"/>
  <c r="F29" i="20"/>
  <c r="E29" i="20"/>
  <c r="D29" i="20"/>
  <c r="F25" i="20"/>
  <c r="G25" i="20"/>
  <c r="I25" i="20"/>
  <c r="J24" i="20"/>
  <c r="I24" i="20"/>
  <c r="H24" i="20"/>
  <c r="G24" i="20"/>
  <c r="F24" i="20"/>
  <c r="E24" i="20"/>
  <c r="D24" i="20"/>
  <c r="E18" i="20"/>
  <c r="F18" i="20"/>
  <c r="G18" i="20"/>
  <c r="H18" i="20"/>
  <c r="I18" i="20"/>
  <c r="J18" i="20"/>
  <c r="D18" i="20"/>
  <c r="B17" i="21"/>
  <c r="D17" i="19"/>
  <c r="D17" i="21" s="1"/>
  <c r="E17" i="19"/>
  <c r="F17" i="19"/>
  <c r="K53" i="20" l="1"/>
  <c r="K60" i="20"/>
  <c r="K59" i="20"/>
  <c r="K25" i="20"/>
  <c r="B10" i="19" l="1"/>
  <c r="B11" i="21" s="1"/>
  <c r="C10" i="19"/>
  <c r="C11" i="21" s="1"/>
  <c r="D10" i="19"/>
  <c r="D11" i="21" s="1"/>
  <c r="E10" i="19"/>
  <c r="F10" i="19"/>
  <c r="G10" i="19"/>
  <c r="H10" i="19"/>
  <c r="I10" i="19"/>
  <c r="B11" i="19"/>
  <c r="B12" i="21" s="1"/>
  <c r="D11" i="19"/>
  <c r="E11" i="19"/>
  <c r="F19" i="20" s="1"/>
  <c r="F11" i="19"/>
  <c r="G19" i="20" s="1"/>
  <c r="G11" i="19"/>
  <c r="H11" i="19"/>
  <c r="I19" i="20" s="1"/>
  <c r="I11" i="19"/>
  <c r="J19" i="20" s="1"/>
  <c r="B14" i="19"/>
  <c r="B14" i="21" s="1"/>
  <c r="C14" i="19"/>
  <c r="C14" i="21" s="1"/>
  <c r="D14" i="19"/>
  <c r="D14" i="21" s="1"/>
  <c r="E14" i="19"/>
  <c r="F14" i="19"/>
  <c r="G14" i="19"/>
  <c r="G14" i="21" s="1"/>
  <c r="H14" i="19"/>
  <c r="I14" i="19"/>
  <c r="B15" i="19"/>
  <c r="B15" i="21" s="1"/>
  <c r="B16" i="19"/>
  <c r="B16" i="21" s="1"/>
  <c r="C16" i="21"/>
  <c r="D16" i="19"/>
  <c r="D16" i="21" s="1"/>
  <c r="E16" i="19"/>
  <c r="F16" i="19"/>
  <c r="G16" i="19"/>
  <c r="H16" i="19"/>
  <c r="I16" i="19"/>
  <c r="G17" i="19"/>
  <c r="G17" i="21" s="1"/>
  <c r="H17" i="19"/>
  <c r="I17" i="19"/>
  <c r="I17" i="21" s="1"/>
  <c r="B19" i="19"/>
  <c r="B19" i="21" s="1"/>
  <c r="C19" i="19"/>
  <c r="C19" i="21" s="1"/>
  <c r="D19" i="19"/>
  <c r="D19" i="21" s="1"/>
  <c r="E19" i="19"/>
  <c r="F19" i="19"/>
  <c r="G19" i="19"/>
  <c r="G19" i="21" s="1"/>
  <c r="H19" i="19"/>
  <c r="I19" i="19"/>
  <c r="I19" i="21" s="1"/>
  <c r="B20" i="19"/>
  <c r="B20" i="21" s="1"/>
  <c r="C20" i="21"/>
  <c r="D20" i="19"/>
  <c r="D20" i="21" s="1"/>
  <c r="E20" i="19"/>
  <c r="F20" i="19"/>
  <c r="G20" i="19"/>
  <c r="H20" i="19"/>
  <c r="I20" i="19"/>
  <c r="B22" i="19"/>
  <c r="B22" i="21" s="1"/>
  <c r="C22" i="19"/>
  <c r="C22" i="21" s="1"/>
  <c r="D22" i="19"/>
  <c r="D22" i="21" s="1"/>
  <c r="E22" i="19"/>
  <c r="F22" i="19"/>
  <c r="G22" i="19"/>
  <c r="H22" i="19"/>
  <c r="H22" i="21" s="1"/>
  <c r="I22" i="19"/>
  <c r="B23" i="19"/>
  <c r="B23" i="21" s="1"/>
  <c r="C23" i="19"/>
  <c r="C23" i="21" s="1"/>
  <c r="D23" i="19"/>
  <c r="D23" i="21" s="1"/>
  <c r="E23" i="19"/>
  <c r="F23" i="19"/>
  <c r="G23" i="19"/>
  <c r="H23" i="19"/>
  <c r="H23" i="21" s="1"/>
  <c r="I23" i="19"/>
  <c r="B24" i="19"/>
  <c r="B24" i="21" s="1"/>
  <c r="C24" i="19"/>
  <c r="C24" i="21" s="1"/>
  <c r="D24" i="19"/>
  <c r="D24" i="21" s="1"/>
  <c r="E24" i="19"/>
  <c r="F24" i="19"/>
  <c r="G24" i="19"/>
  <c r="H24" i="19"/>
  <c r="H24" i="21" s="1"/>
  <c r="I24" i="19"/>
  <c r="I24" i="21" s="1"/>
  <c r="B25" i="19"/>
  <c r="B25" i="21" s="1"/>
  <c r="C25" i="19"/>
  <c r="C25" i="21" s="1"/>
  <c r="D25" i="19"/>
  <c r="D25" i="21" s="1"/>
  <c r="E25" i="19"/>
  <c r="F25" i="19"/>
  <c r="G25" i="19"/>
  <c r="G25" i="21" s="1"/>
  <c r="H25" i="19"/>
  <c r="H25" i="21" s="1"/>
  <c r="I25" i="19"/>
  <c r="B26" i="19"/>
  <c r="B26" i="21" s="1"/>
  <c r="C26" i="19"/>
  <c r="C26" i="21" s="1"/>
  <c r="D26" i="19"/>
  <c r="D26" i="21" s="1"/>
  <c r="E26" i="19"/>
  <c r="F26" i="19"/>
  <c r="G26" i="19"/>
  <c r="G26" i="21" s="1"/>
  <c r="H26" i="19"/>
  <c r="H26" i="21" s="1"/>
  <c r="I26" i="19"/>
  <c r="B27" i="19"/>
  <c r="B27" i="21" s="1"/>
  <c r="C27" i="19"/>
  <c r="C27" i="21" s="1"/>
  <c r="D27" i="19"/>
  <c r="D27" i="21" s="1"/>
  <c r="E27" i="19"/>
  <c r="F27" i="19"/>
  <c r="G27" i="19"/>
  <c r="H27" i="19"/>
  <c r="I27" i="19"/>
  <c r="B28" i="19"/>
  <c r="B28" i="21" s="1"/>
  <c r="C28" i="19"/>
  <c r="C28" i="21" s="1"/>
  <c r="D28" i="19"/>
  <c r="D28" i="21" s="1"/>
  <c r="E28" i="19"/>
  <c r="F28" i="19"/>
  <c r="G28" i="19"/>
  <c r="H28" i="19"/>
  <c r="I28" i="19"/>
  <c r="B29" i="19"/>
  <c r="B29" i="21" s="1"/>
  <c r="C29" i="19"/>
  <c r="C29" i="21" s="1"/>
  <c r="D29" i="19"/>
  <c r="D29" i="21" s="1"/>
  <c r="E29" i="19"/>
  <c r="F29" i="19"/>
  <c r="G29" i="19"/>
  <c r="H29" i="19"/>
  <c r="I29" i="19"/>
  <c r="B30" i="19"/>
  <c r="B30" i="21" s="1"/>
  <c r="C30" i="19"/>
  <c r="C30" i="21" s="1"/>
  <c r="D30" i="19"/>
  <c r="D30" i="21" s="1"/>
  <c r="E30" i="19"/>
  <c r="F30" i="19"/>
  <c r="G30" i="19"/>
  <c r="H30" i="19"/>
  <c r="I30" i="19"/>
  <c r="B31" i="19"/>
  <c r="B31" i="21" s="1"/>
  <c r="C31" i="19"/>
  <c r="C31" i="21" s="1"/>
  <c r="D31" i="19"/>
  <c r="D31" i="21" s="1"/>
  <c r="E31" i="19"/>
  <c r="F31" i="19"/>
  <c r="G31" i="19"/>
  <c r="H31" i="19"/>
  <c r="I31" i="19"/>
  <c r="B32" i="19"/>
  <c r="B32" i="21" s="1"/>
  <c r="C32" i="19"/>
  <c r="C32" i="21" s="1"/>
  <c r="D32" i="19"/>
  <c r="D32" i="21" s="1"/>
  <c r="E32" i="19"/>
  <c r="F32" i="19"/>
  <c r="G32" i="19"/>
  <c r="H32" i="19"/>
  <c r="I32" i="19"/>
  <c r="B34" i="19"/>
  <c r="B34" i="21" s="1"/>
  <c r="C34" i="21"/>
  <c r="D34" i="19"/>
  <c r="D34" i="21" s="1"/>
  <c r="E34" i="19"/>
  <c r="F34" i="19"/>
  <c r="G34" i="19"/>
  <c r="H34" i="19"/>
  <c r="I34" i="19"/>
  <c r="B35" i="19"/>
  <c r="B35" i="21" s="1"/>
  <c r="C35" i="19"/>
  <c r="C35" i="21" s="1"/>
  <c r="D35" i="19"/>
  <c r="D35" i="21" s="1"/>
  <c r="E35" i="19"/>
  <c r="F35" i="19"/>
  <c r="G35" i="19"/>
  <c r="H35" i="19"/>
  <c r="I35" i="19"/>
  <c r="B36" i="19"/>
  <c r="B36" i="21" s="1"/>
  <c r="D36" i="19"/>
  <c r="D36" i="21" s="1"/>
  <c r="E36" i="19"/>
  <c r="F36" i="19"/>
  <c r="G36" i="19"/>
  <c r="H36" i="19"/>
  <c r="I36" i="19"/>
  <c r="B38" i="19"/>
  <c r="B38" i="21" s="1"/>
  <c r="C38" i="19"/>
  <c r="C38" i="21" s="1"/>
  <c r="D38" i="19"/>
  <c r="D38" i="21" s="1"/>
  <c r="E38" i="19"/>
  <c r="E38" i="21" s="1"/>
  <c r="F38" i="19"/>
  <c r="F38" i="21" s="1"/>
  <c r="G38" i="19"/>
  <c r="G38" i="21" s="1"/>
  <c r="H38" i="19"/>
  <c r="H38" i="21" s="1"/>
  <c r="I38" i="19"/>
  <c r="I38" i="21" s="1"/>
  <c r="K39" i="19"/>
  <c r="K42" i="19" s="1"/>
  <c r="B43" i="19"/>
  <c r="E43" i="19"/>
  <c r="G43" i="19"/>
  <c r="H43" i="19"/>
  <c r="I43" i="19"/>
  <c r="B44" i="19"/>
  <c r="C44" i="19"/>
  <c r="D44" i="19"/>
  <c r="E44" i="19"/>
  <c r="F44" i="19"/>
  <c r="G44" i="19"/>
  <c r="H44" i="19"/>
  <c r="I44" i="19"/>
  <c r="B45" i="19"/>
  <c r="C45" i="19"/>
  <c r="D45" i="19"/>
  <c r="E45" i="19"/>
  <c r="F45" i="19"/>
  <c r="G45" i="19"/>
  <c r="H45" i="19"/>
  <c r="I45" i="19"/>
  <c r="B46" i="19"/>
  <c r="D46" i="19"/>
  <c r="E46" i="19"/>
  <c r="F46" i="19"/>
  <c r="G46" i="19"/>
  <c r="H46" i="19"/>
  <c r="I46" i="19"/>
  <c r="B47" i="19"/>
  <c r="C47" i="19"/>
  <c r="D47" i="19"/>
  <c r="E47" i="19"/>
  <c r="F47" i="19"/>
  <c r="G47" i="19"/>
  <c r="H47" i="19"/>
  <c r="I47" i="19"/>
  <c r="B58" i="19"/>
  <c r="B59" i="19"/>
  <c r="B62" i="19"/>
  <c r="E62" i="19"/>
  <c r="F62" i="19"/>
  <c r="G62" i="19"/>
  <c r="H62" i="19"/>
  <c r="I62" i="19"/>
  <c r="B63" i="19"/>
  <c r="C63" i="19"/>
  <c r="D63" i="19"/>
  <c r="E63" i="19"/>
  <c r="F63" i="19"/>
  <c r="G63" i="19"/>
  <c r="H63" i="19"/>
  <c r="I63" i="19"/>
  <c r="B64" i="19"/>
  <c r="C64" i="19"/>
  <c r="D64" i="19"/>
  <c r="E64" i="19"/>
  <c r="F64" i="19"/>
  <c r="G64" i="19"/>
  <c r="H64" i="19"/>
  <c r="I64" i="19"/>
  <c r="B65" i="19"/>
  <c r="C65" i="19"/>
  <c r="D65" i="19"/>
  <c r="E65" i="19"/>
  <c r="F65" i="19"/>
  <c r="G65" i="19"/>
  <c r="H65" i="19"/>
  <c r="I65" i="19"/>
  <c r="B66" i="19"/>
  <c r="C66" i="19"/>
  <c r="D66" i="19"/>
  <c r="E66" i="19"/>
  <c r="F66" i="19"/>
  <c r="G66" i="19"/>
  <c r="H66" i="19"/>
  <c r="I66" i="19"/>
  <c r="B67" i="19"/>
  <c r="C67" i="19"/>
  <c r="D67" i="19"/>
  <c r="E67" i="19"/>
  <c r="F67" i="19"/>
  <c r="G67" i="19"/>
  <c r="H67" i="19"/>
  <c r="I67" i="19"/>
  <c r="B68" i="19"/>
  <c r="C68" i="19"/>
  <c r="D68" i="19"/>
  <c r="E68" i="19"/>
  <c r="F68" i="19"/>
  <c r="G68" i="19"/>
  <c r="H68" i="19"/>
  <c r="I68" i="19"/>
  <c r="B69" i="19"/>
  <c r="C69" i="19"/>
  <c r="D69" i="19"/>
  <c r="E69" i="19"/>
  <c r="F69" i="19"/>
  <c r="G69" i="19"/>
  <c r="H69" i="19"/>
  <c r="I69" i="19"/>
  <c r="B70" i="19"/>
  <c r="C70" i="19"/>
  <c r="D70" i="19"/>
  <c r="E70" i="19"/>
  <c r="F70" i="19"/>
  <c r="G70" i="19"/>
  <c r="H70" i="19"/>
  <c r="I70" i="19"/>
  <c r="B71" i="19"/>
  <c r="D71" i="19"/>
  <c r="E71" i="19"/>
  <c r="F71" i="19"/>
  <c r="G71" i="19"/>
  <c r="H71" i="19"/>
  <c r="I71" i="19"/>
  <c r="B72" i="19"/>
  <c r="C72" i="19"/>
  <c r="D72" i="19"/>
  <c r="E72" i="19"/>
  <c r="F72" i="19"/>
  <c r="G72" i="19"/>
  <c r="H72" i="19"/>
  <c r="I72" i="19"/>
  <c r="B73" i="19"/>
  <c r="C73" i="19"/>
  <c r="D73" i="19"/>
  <c r="E73" i="19"/>
  <c r="F73" i="19"/>
  <c r="G73" i="19"/>
  <c r="H73" i="19"/>
  <c r="I73" i="19"/>
  <c r="B74" i="19"/>
  <c r="C74" i="19"/>
  <c r="D74" i="19"/>
  <c r="E74" i="19"/>
  <c r="F74" i="19"/>
  <c r="G74" i="19"/>
  <c r="H74" i="19"/>
  <c r="I74" i="19"/>
  <c r="B76" i="19"/>
  <c r="C76" i="19"/>
  <c r="D76" i="19"/>
  <c r="E76" i="19"/>
  <c r="F76" i="19"/>
  <c r="G76" i="19"/>
  <c r="H76" i="19"/>
  <c r="I76" i="19"/>
  <c r="B77" i="19"/>
  <c r="C77" i="19"/>
  <c r="D77" i="19"/>
  <c r="E77" i="19"/>
  <c r="F77" i="19"/>
  <c r="G77" i="19"/>
  <c r="H77" i="19"/>
  <c r="I77" i="19"/>
  <c r="B81" i="19"/>
  <c r="C81" i="19"/>
  <c r="D81" i="19"/>
  <c r="E81" i="19"/>
  <c r="F81" i="19"/>
  <c r="G81" i="19"/>
  <c r="H81" i="19"/>
  <c r="I81" i="19"/>
  <c r="B82" i="19"/>
  <c r="C82" i="19"/>
  <c r="D82" i="19"/>
  <c r="E82" i="19"/>
  <c r="F82" i="19"/>
  <c r="G82" i="19"/>
  <c r="H82" i="19"/>
  <c r="I82" i="19"/>
  <c r="B83" i="19"/>
  <c r="C83" i="19"/>
  <c r="D83" i="19"/>
  <c r="E83" i="19"/>
  <c r="F83" i="19"/>
  <c r="G83" i="19"/>
  <c r="H83" i="19"/>
  <c r="I83" i="19"/>
  <c r="B84" i="19"/>
  <c r="C84" i="19"/>
  <c r="D84" i="19"/>
  <c r="E84" i="19"/>
  <c r="F84" i="19"/>
  <c r="G84" i="19"/>
  <c r="H84" i="19"/>
  <c r="I84" i="19"/>
  <c r="B85" i="19"/>
  <c r="C85" i="19"/>
  <c r="D85" i="19"/>
  <c r="E85" i="19"/>
  <c r="F85" i="19"/>
  <c r="G85" i="19"/>
  <c r="H85" i="19"/>
  <c r="I85" i="19"/>
  <c r="B86" i="19"/>
  <c r="C86" i="19"/>
  <c r="D86" i="19"/>
  <c r="E86" i="19"/>
  <c r="F86" i="19"/>
  <c r="G86" i="19"/>
  <c r="H86" i="19"/>
  <c r="I86" i="19"/>
  <c r="B88" i="19"/>
  <c r="C88" i="19"/>
  <c r="D88" i="19"/>
  <c r="E88" i="19"/>
  <c r="F88" i="19"/>
  <c r="G88" i="19"/>
  <c r="H88" i="19"/>
  <c r="I88" i="19"/>
  <c r="B89" i="19"/>
  <c r="C89" i="19"/>
  <c r="D89" i="19"/>
  <c r="E89" i="19"/>
  <c r="F89" i="19"/>
  <c r="G89" i="19"/>
  <c r="H89" i="19"/>
  <c r="I89" i="19"/>
  <c r="B90" i="19"/>
  <c r="C90" i="19"/>
  <c r="D90" i="19"/>
  <c r="E90" i="19"/>
  <c r="F90" i="19"/>
  <c r="G90" i="19"/>
  <c r="H90" i="19"/>
  <c r="I90" i="19"/>
  <c r="J90" i="19"/>
  <c r="B91" i="19"/>
  <c r="C91" i="19"/>
  <c r="D91" i="19"/>
  <c r="E91" i="19"/>
  <c r="F91" i="19"/>
  <c r="G91" i="19"/>
  <c r="H91" i="19"/>
  <c r="I91" i="19"/>
  <c r="D12" i="21" l="1"/>
  <c r="E19" i="20"/>
  <c r="G12" i="21"/>
  <c r="G39" i="21" s="1"/>
  <c r="H19" i="20"/>
  <c r="I39" i="21"/>
  <c r="E39" i="21"/>
  <c r="L36" i="19"/>
  <c r="C36" i="21"/>
  <c r="L36" i="21" s="1"/>
  <c r="H39" i="21"/>
  <c r="F39" i="21"/>
  <c r="D39" i="21"/>
  <c r="D39" i="19"/>
  <c r="E92" i="19"/>
  <c r="I92" i="19"/>
  <c r="H39" i="19"/>
  <c r="H92" i="19"/>
  <c r="D92" i="19"/>
  <c r="F39" i="19"/>
  <c r="G39" i="19"/>
  <c r="I39" i="19"/>
  <c r="E39" i="19"/>
  <c r="G92" i="19"/>
  <c r="C92" i="19"/>
  <c r="C94" i="19" s="1"/>
  <c r="F92" i="19"/>
  <c r="C39" i="19"/>
  <c r="C42" i="19" s="1"/>
  <c r="E73" i="20"/>
  <c r="F73" i="20"/>
  <c r="G73" i="20"/>
  <c r="H73" i="20"/>
  <c r="I73" i="20"/>
  <c r="J73" i="20"/>
  <c r="D73" i="20"/>
  <c r="E81" i="20"/>
  <c r="F81" i="20"/>
  <c r="G81" i="20"/>
  <c r="H81" i="20"/>
  <c r="I81" i="20"/>
  <c r="J81" i="20"/>
  <c r="D81" i="20"/>
  <c r="K66" i="20"/>
  <c r="K79" i="20"/>
  <c r="K76" i="20"/>
  <c r="K75" i="20"/>
  <c r="K74" i="20"/>
  <c r="K72" i="20"/>
  <c r="K67" i="20"/>
  <c r="K64" i="20"/>
  <c r="K63" i="20"/>
  <c r="K62" i="20"/>
  <c r="K61" i="20"/>
  <c r="K57" i="20"/>
  <c r="K56" i="20"/>
  <c r="K55" i="20"/>
  <c r="K49" i="20"/>
  <c r="K48" i="20"/>
  <c r="K37" i="20"/>
  <c r="K36" i="20"/>
  <c r="K35" i="20"/>
  <c r="K34" i="20"/>
  <c r="K33" i="20"/>
  <c r="K32" i="20"/>
  <c r="K30" i="20"/>
  <c r="K29" i="20"/>
  <c r="K24" i="20"/>
  <c r="K19" i="20"/>
  <c r="K18" i="20"/>
  <c r="C39" i="21" l="1"/>
  <c r="C42" i="21" s="1"/>
  <c r="C95" i="21" s="1"/>
  <c r="K58" i="20"/>
  <c r="I82" i="20"/>
  <c r="G82" i="20"/>
  <c r="E82" i="20"/>
  <c r="D82" i="20"/>
  <c r="J11" i="20" s="1"/>
  <c r="H82" i="20"/>
  <c r="F82" i="20"/>
  <c r="C95" i="19"/>
  <c r="J82" i="20"/>
  <c r="D88" i="20" l="1"/>
  <c r="K94" i="15"/>
  <c r="J89" i="21" s="1"/>
  <c r="K93" i="15"/>
  <c r="J88" i="21" s="1"/>
  <c r="K91" i="15"/>
  <c r="J86" i="21" s="1"/>
  <c r="K88" i="15"/>
  <c r="J83" i="21" s="1"/>
  <c r="K87" i="15"/>
  <c r="J82" i="21" s="1"/>
  <c r="K86" i="15"/>
  <c r="J81" i="21" s="1"/>
  <c r="K82" i="15"/>
  <c r="J77" i="21" s="1"/>
  <c r="K81" i="15"/>
  <c r="J76" i="21" s="1"/>
  <c r="K79" i="15"/>
  <c r="J74" i="21" s="1"/>
  <c r="K71" i="15"/>
  <c r="J66" i="21" s="1"/>
  <c r="K69" i="15"/>
  <c r="J64" i="21" s="1"/>
  <c r="K76" i="15"/>
  <c r="J71" i="21" s="1"/>
  <c r="K74" i="15"/>
  <c r="J69" i="21" s="1"/>
  <c r="K73" i="15"/>
  <c r="J68" i="21" s="1"/>
  <c r="K70" i="15"/>
  <c r="J65" i="21" s="1"/>
  <c r="K68" i="15"/>
  <c r="J63" i="21" s="1"/>
  <c r="K67" i="15"/>
  <c r="J62" i="21" s="1"/>
  <c r="K66" i="15"/>
  <c r="K64" i="15"/>
  <c r="J59" i="21" s="1"/>
  <c r="K63" i="15"/>
  <c r="J58" i="21" s="1"/>
  <c r="K52" i="15"/>
  <c r="J47" i="21" s="1"/>
  <c r="J61" i="21" l="1"/>
  <c r="J61" i="19"/>
  <c r="J64" i="19"/>
  <c r="J68" i="19"/>
  <c r="J66" i="19"/>
  <c r="J77" i="19"/>
  <c r="J86" i="19"/>
  <c r="J59" i="19"/>
  <c r="J76" i="19"/>
  <c r="J47" i="19"/>
  <c r="J62" i="19"/>
  <c r="J69" i="19"/>
  <c r="J81" i="19"/>
  <c r="J88" i="19"/>
  <c r="J65" i="19"/>
  <c r="J83" i="19"/>
  <c r="J58" i="19"/>
  <c r="J63" i="19"/>
  <c r="J71" i="19"/>
  <c r="J74" i="19"/>
  <c r="J82" i="19"/>
  <c r="J89" i="19"/>
  <c r="K75" i="15"/>
  <c r="J70" i="21" s="1"/>
  <c r="J70" i="19" l="1"/>
  <c r="K72" i="15"/>
  <c r="J67" i="21" s="1"/>
  <c r="J67" i="19" l="1"/>
  <c r="K28" i="15"/>
  <c r="J19" i="19" l="1"/>
  <c r="J19" i="21" s="1"/>
  <c r="L19" i="21" s="1"/>
  <c r="K49" i="15"/>
  <c r="J44" i="21" s="1"/>
  <c r="K50" i="15"/>
  <c r="J45" i="21" s="1"/>
  <c r="K34" i="15"/>
  <c r="K35" i="15"/>
  <c r="K36" i="15"/>
  <c r="K37" i="15"/>
  <c r="K38" i="15"/>
  <c r="K39" i="15"/>
  <c r="K40" i="15"/>
  <c r="K41" i="15"/>
  <c r="K43" i="15"/>
  <c r="K44" i="15"/>
  <c r="K51" i="15"/>
  <c r="J46" i="21" s="1"/>
  <c r="K48" i="15"/>
  <c r="J43" i="21" s="1"/>
  <c r="J27" i="19" l="1"/>
  <c r="J30" i="19"/>
  <c r="J26" i="19"/>
  <c r="J26" i="21" s="1"/>
  <c r="L26" i="21" s="1"/>
  <c r="J46" i="19"/>
  <c r="J25" i="19"/>
  <c r="J32" i="19"/>
  <c r="J45" i="19"/>
  <c r="J28" i="19"/>
  <c r="J38" i="19"/>
  <c r="J38" i="21" s="1"/>
  <c r="L38" i="21" s="1"/>
  <c r="K73" i="20"/>
  <c r="J31" i="19"/>
  <c r="J44" i="19"/>
  <c r="J43" i="19"/>
  <c r="J35" i="19"/>
  <c r="K78" i="20"/>
  <c r="J34" i="19"/>
  <c r="J29" i="19"/>
  <c r="K90" i="15"/>
  <c r="J85" i="21" s="1"/>
  <c r="K96" i="15"/>
  <c r="J91" i="21" s="1"/>
  <c r="K29" i="15"/>
  <c r="K31" i="15"/>
  <c r="K32" i="15"/>
  <c r="K33" i="15"/>
  <c r="K77" i="15"/>
  <c r="J72" i="21" s="1"/>
  <c r="K78" i="15"/>
  <c r="J73" i="21" s="1"/>
  <c r="K89" i="15"/>
  <c r="J84" i="21" s="1"/>
  <c r="L29" i="19" l="1"/>
  <c r="J29" i="21"/>
  <c r="L29" i="21" s="1"/>
  <c r="L28" i="19"/>
  <c r="J28" i="21"/>
  <c r="L28" i="21" s="1"/>
  <c r="L32" i="19"/>
  <c r="J32" i="21"/>
  <c r="L32" i="21" s="1"/>
  <c r="L30" i="19"/>
  <c r="J30" i="21"/>
  <c r="L30" i="21" s="1"/>
  <c r="L34" i="19"/>
  <c r="J34" i="21"/>
  <c r="L34" i="21" s="1"/>
  <c r="L35" i="19"/>
  <c r="J35" i="21"/>
  <c r="L35" i="21" s="1"/>
  <c r="L31" i="19"/>
  <c r="J31" i="21"/>
  <c r="L31" i="21" s="1"/>
  <c r="L25" i="19"/>
  <c r="J25" i="21"/>
  <c r="L25" i="21" s="1"/>
  <c r="L27" i="19"/>
  <c r="J27" i="21"/>
  <c r="L27" i="21" s="1"/>
  <c r="J92" i="21"/>
  <c r="J93" i="21" s="1"/>
  <c r="J94" i="21" s="1"/>
  <c r="K94" i="21" s="1"/>
  <c r="J84" i="19"/>
  <c r="J91" i="19"/>
  <c r="J72" i="19"/>
  <c r="J24" i="19"/>
  <c r="J73" i="19"/>
  <c r="J23" i="19"/>
  <c r="J85" i="19"/>
  <c r="J22" i="19"/>
  <c r="J20" i="19"/>
  <c r="K81" i="20"/>
  <c r="K82" i="20" s="1"/>
  <c r="K24" i="15"/>
  <c r="K23" i="15"/>
  <c r="J15" i="19"/>
  <c r="K21" i="15"/>
  <c r="K18" i="15"/>
  <c r="K17" i="15"/>
  <c r="L20" i="19" l="1"/>
  <c r="J20" i="21"/>
  <c r="L20" i="21" s="1"/>
  <c r="L22" i="19"/>
  <c r="J22" i="21"/>
  <c r="L22" i="21" s="1"/>
  <c r="L23" i="19"/>
  <c r="J23" i="21"/>
  <c r="L23" i="21" s="1"/>
  <c r="L24" i="19"/>
  <c r="J24" i="21"/>
  <c r="L24" i="21" s="1"/>
  <c r="L15" i="19"/>
  <c r="J15" i="21"/>
  <c r="L15" i="21" s="1"/>
  <c r="J92" i="19"/>
  <c r="J93" i="19" s="1"/>
  <c r="J94" i="19" s="1"/>
  <c r="K94" i="19" s="1"/>
  <c r="K97" i="15"/>
  <c r="J11" i="19"/>
  <c r="J14" i="19"/>
  <c r="J10" i="19"/>
  <c r="J16" i="19"/>
  <c r="J17" i="19"/>
  <c r="L17" i="19" s="1"/>
  <c r="J14" i="21" l="1"/>
  <c r="L14" i="21" s="1"/>
  <c r="L14" i="19"/>
  <c r="J16" i="21"/>
  <c r="L16" i="21" s="1"/>
  <c r="L16" i="19"/>
  <c r="J17" i="21"/>
  <c r="L17" i="21" s="1"/>
  <c r="L10" i="19"/>
  <c r="J11" i="21"/>
  <c r="L11" i="21" s="1"/>
  <c r="L11" i="19"/>
  <c r="J12" i="21"/>
  <c r="L12" i="21" s="1"/>
  <c r="J39" i="19"/>
  <c r="J40" i="19" l="1"/>
  <c r="J40" i="21"/>
  <c r="L39" i="21"/>
  <c r="N40" i="21" s="1"/>
  <c r="N39" i="21" s="1"/>
  <c r="L39" i="19"/>
  <c r="J39" i="21"/>
  <c r="O40" i="19"/>
  <c r="O39" i="19" s="1"/>
  <c r="K98" i="15"/>
  <c r="L42" i="19" l="1"/>
  <c r="N44" i="19" s="1"/>
  <c r="L40" i="21"/>
  <c r="L42" i="21" s="1"/>
  <c r="N40" i="19"/>
  <c r="N39" i="19" s="1"/>
  <c r="J42" i="21"/>
  <c r="O40" i="21"/>
  <c r="O39" i="21" s="1"/>
  <c r="K100" i="15"/>
  <c r="J42" i="19"/>
  <c r="O44" i="19" s="1"/>
  <c r="K83" i="20"/>
  <c r="K85" i="20" s="1"/>
  <c r="K88" i="20" s="1"/>
  <c r="M98" i="15" l="1"/>
  <c r="D98" i="15" s="1"/>
  <c r="K43" i="21"/>
  <c r="J95" i="21"/>
  <c r="K95" i="21" s="1"/>
  <c r="J95" i="19"/>
  <c r="K95" i="19" s="1"/>
  <c r="K43" i="19"/>
  <c r="M82" i="20"/>
  <c r="D83" i="20" s="1"/>
</calcChain>
</file>

<file path=xl/sharedStrings.xml><?xml version="1.0" encoding="utf-8"?>
<sst xmlns="http://schemas.openxmlformats.org/spreadsheetml/2006/main" count="281" uniqueCount="144">
  <si>
    <t>ШТАТНОЕ РАСПИСАНИЕ</t>
  </si>
  <si>
    <t>№ п/п</t>
  </si>
  <si>
    <t>Наименование должности</t>
  </si>
  <si>
    <t>Директор</t>
  </si>
  <si>
    <t>Главный бухгалтер</t>
  </si>
  <si>
    <t>Социальный педагог</t>
  </si>
  <si>
    <t>Вахтер</t>
  </si>
  <si>
    <t>Уборщик служебных помещений</t>
  </si>
  <si>
    <t xml:space="preserve">Педагог-психолог </t>
  </si>
  <si>
    <t>Педагог - организатор</t>
  </si>
  <si>
    <t>Дворник</t>
  </si>
  <si>
    <t>Библиотекарь</t>
  </si>
  <si>
    <t>Бухгалтер</t>
  </si>
  <si>
    <t>Медицинская сестра</t>
  </si>
  <si>
    <t>Воспитатель</t>
  </si>
  <si>
    <t>Педагог дополнительного образования</t>
  </si>
  <si>
    <t>ИТОГО</t>
  </si>
  <si>
    <t>Выплата медицинским работникам, осуществляющим медицинское обслуживание воспитанников</t>
  </si>
  <si>
    <t>Старший воспитатель</t>
  </si>
  <si>
    <t>Младший воспитатель</t>
  </si>
  <si>
    <t>Шеф-повар</t>
  </si>
  <si>
    <t>Повар</t>
  </si>
  <si>
    <t>Подсобный рабочий</t>
  </si>
  <si>
    <t>Кладовщик</t>
  </si>
  <si>
    <t>Кастелянша</t>
  </si>
  <si>
    <t>Лаборант</t>
  </si>
  <si>
    <t>Врач-специалист</t>
  </si>
  <si>
    <t>Заведующий хозяйством</t>
  </si>
  <si>
    <t>Грузчик</t>
  </si>
  <si>
    <t>за работу в ночное время и праздничные дни</t>
  </si>
  <si>
    <t>Выплаты компенсационного характера</t>
  </si>
  <si>
    <t>рублей</t>
  </si>
  <si>
    <t>за работу в условиях, отклоняющихся от нормальных (по результатам оценки условий труда)</t>
  </si>
  <si>
    <t>Выплаты за наличие почетного звания, государственных наград, ученой степени</t>
  </si>
  <si>
    <t>Выплаты за дополнительную работу, не входящую в круг основных обязанностей</t>
  </si>
  <si>
    <t>(наименование учреждения)</t>
  </si>
  <si>
    <t>Заведующий библиотекой</t>
  </si>
  <si>
    <t>ВСЕГО ФОТ в месяц</t>
  </si>
  <si>
    <t>Заведующий складом</t>
  </si>
  <si>
    <t>Машинист по стирке  белья и спецодежды</t>
  </si>
  <si>
    <t>Выплаты педагогическим работникам (за исключением учителей, учителей-логопедов, учителей-дефектологов) по выявлению индивидуальных особенностей обучающихся</t>
  </si>
  <si>
    <t xml:space="preserve">ИТОГО </t>
  </si>
  <si>
    <t>Кол-во штатных единиц по областной Методике</t>
  </si>
  <si>
    <t>Объем средств на зарплату в соответствии с областной методикой</t>
  </si>
  <si>
    <t>ВСЕГО (область - ЗП пед.персонала)</t>
  </si>
  <si>
    <t>Объем средств на ФОТ по областному нормативу бюджетного финансирования</t>
  </si>
  <si>
    <t>Сумма должностных окладов с учетом количества штатных единиц (учебных часов) и коэффициента специфики работы учреждения</t>
  </si>
  <si>
    <t>Приложение № 2</t>
  </si>
  <si>
    <t>Приложение № 1</t>
  </si>
  <si>
    <t xml:space="preserve">РАСШИФРОВКА к штатному расписанию по работникам </t>
  </si>
  <si>
    <t>Кол-во штатных единиц</t>
  </si>
  <si>
    <t>Младшая медицинская сестра</t>
  </si>
  <si>
    <t>Учитель</t>
  </si>
  <si>
    <t>ВСЕГО (город - ЗП прочего персонала)</t>
  </si>
  <si>
    <t xml:space="preserve">Мастер </t>
  </si>
  <si>
    <t>Сторож</t>
  </si>
  <si>
    <t>Выплаты стимулирующего характера-</t>
  </si>
  <si>
    <t>%</t>
  </si>
  <si>
    <t>Код</t>
  </si>
  <si>
    <t>Форма по ОКУД</t>
  </si>
  <si>
    <t>0301017</t>
  </si>
  <si>
    <t>по ОКПО</t>
  </si>
  <si>
    <t>(наименование организации)</t>
  </si>
  <si>
    <t>Номер документа</t>
  </si>
  <si>
    <t>Дата составления</t>
  </si>
  <si>
    <t>УТВЕРЖДЕНО</t>
  </si>
  <si>
    <t>"</t>
  </si>
  <si>
    <t xml:space="preserve">г. № </t>
  </si>
  <si>
    <t>единиц</t>
  </si>
  <si>
    <t>Структурное</t>
  </si>
  <si>
    <t>Должность(специальность,профессия),разряд,класс(категория) квалификации</t>
  </si>
  <si>
    <t>Тарифная ставка (оклад) или  сумма должностных окладов, руб.</t>
  </si>
  <si>
    <t>Надбавки,руб.</t>
  </si>
  <si>
    <t>Примечание</t>
  </si>
  <si>
    <t>наименование</t>
  </si>
  <si>
    <t>код</t>
  </si>
  <si>
    <t>Всего в месяц (гр.5+гр.6 +гр.7+гр.8 + гр.9+гр10)</t>
  </si>
  <si>
    <t>Кол-во штатных единиц/ часов</t>
  </si>
  <si>
    <t>Руководитель кадровой службы</t>
  </si>
  <si>
    <t>(должность)</t>
  </si>
  <si>
    <t>(личная подпись)</t>
  </si>
  <si>
    <t>(расшифровка подписи)</t>
  </si>
  <si>
    <t>Надбавки, руб.</t>
  </si>
  <si>
    <t>Проверено: специалист МКУ ЦОФ департамента образования мэрии города Ярославля</t>
  </si>
  <si>
    <t>Штат в количестве</t>
  </si>
  <si>
    <t>директор</t>
  </si>
  <si>
    <t>ст. вожатый</t>
  </si>
  <si>
    <t>Заместитель директора департамента образования мэрии города Ярославля</t>
  </si>
  <si>
    <t>Согласовано:</t>
  </si>
  <si>
    <t>норм</t>
  </si>
  <si>
    <t>факт</t>
  </si>
  <si>
    <t>Фонд оплаты труда в соответствии штатной численности необходимой для выполнения муниципального задания.</t>
  </si>
  <si>
    <t>А.Г. Гуськов</t>
  </si>
  <si>
    <t>Выплаты стимулирующего характера (  20   %)</t>
  </si>
  <si>
    <t>Выплаты стимулирующего характера ( 20      %)</t>
  </si>
  <si>
    <t>Ежемесячное вознаграждение за выполнение функций классного руководителя</t>
  </si>
  <si>
    <t>ставки</t>
  </si>
  <si>
    <t>часы</t>
  </si>
  <si>
    <t>Главный бухгаалтер</t>
  </si>
  <si>
    <t>Выплата вознаграждения за классное руководство</t>
  </si>
  <si>
    <t>ПП</t>
  </si>
  <si>
    <t xml:space="preserve">Швея </t>
  </si>
  <si>
    <t xml:space="preserve">Советник директора по воспитанию и взаимодействию с детскими общественными объединениями </t>
  </si>
  <si>
    <t>Выплаты стимулирующего характера- 20%</t>
  </si>
  <si>
    <t>Водитель автомобиля</t>
  </si>
  <si>
    <t>Водитель автобуса</t>
  </si>
  <si>
    <t>Врач-гастроэнтеролог</t>
  </si>
  <si>
    <t>Врач-кардиолог</t>
  </si>
  <si>
    <t>Врач-невролог</t>
  </si>
  <si>
    <t>Врач-окулист</t>
  </si>
  <si>
    <t>Врач-оториноларинголог</t>
  </si>
  <si>
    <t>Врач-педиатр</t>
  </si>
  <si>
    <t>Врач-психиатр</t>
  </si>
  <si>
    <t>Врач-стоматолог</t>
  </si>
  <si>
    <t>Врач-физиотерапевт</t>
  </si>
  <si>
    <t>Врач-фтизиатр</t>
  </si>
  <si>
    <t>Заместитель заведующего по административно-хозяйственной работе</t>
  </si>
  <si>
    <t>Заместитель директора по учебно-воспитательной работе</t>
  </si>
  <si>
    <t>Заместитель директора по обеспечению безопасности</t>
  </si>
  <si>
    <t>Заместитель директора по воспитательной работе</t>
  </si>
  <si>
    <t>Инструктор по лечебной физкультуре</t>
  </si>
  <si>
    <t xml:space="preserve">Медицинская сестра-ортоптистка </t>
  </si>
  <si>
    <t>Медицинская сестра по массажу</t>
  </si>
  <si>
    <t>Медицинская сестра по физиотерапии</t>
  </si>
  <si>
    <t>Плотник</t>
  </si>
  <si>
    <t>Рабочий по комплексному обслуживанию и ремонту зданий</t>
  </si>
  <si>
    <t>Рабочий</t>
  </si>
  <si>
    <t xml:space="preserve">Секретарь </t>
  </si>
  <si>
    <t xml:space="preserve">Секретарь  </t>
  </si>
  <si>
    <t>Слесарь-сантехник</t>
  </si>
  <si>
    <t>Слесарь-электрик</t>
  </si>
  <si>
    <t>Столяр</t>
  </si>
  <si>
    <t xml:space="preserve">Учитель-логопед </t>
  </si>
  <si>
    <t>Учитель-дефектолог</t>
  </si>
  <si>
    <t>Преподаватель-организатор основ безопасности жизнедеятельности</t>
  </si>
  <si>
    <t>Приказом организации от "    "                             202    г.</t>
  </si>
  <si>
    <t xml:space="preserve">    ____________________ </t>
  </si>
  <si>
    <t>Численность детей на 01.09.202   г.</t>
  </si>
  <si>
    <t>на 01.09.202  года</t>
  </si>
  <si>
    <t>стим.-</t>
  </si>
  <si>
    <t>на период с "01"сентября 202  г.</t>
  </si>
  <si>
    <t xml:space="preserve">Приказом организации от "  "                            202 г. № </t>
  </si>
  <si>
    <t>на 01.09. 202  года</t>
  </si>
  <si>
    <t>на период с "01"сентября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</si>
</sst>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ill="0" applyBorder="0" applyAlignment="0" applyProtection="0"/>
    <xf numFmtId="0" fontId="4" fillId="0" borderId="0"/>
    <xf numFmtId="0" fontId="4" fillId="0" borderId="0"/>
    <xf numFmtId="164" fontId="2" fillId="0" borderId="0" applyFill="0" applyBorder="0" applyAlignment="0" applyProtection="0"/>
    <xf numFmtId="0" fontId="1" fillId="0" borderId="0"/>
  </cellStyleXfs>
  <cellXfs count="484">
    <xf numFmtId="0" fontId="0" fillId="0" borderId="0" xfId="0"/>
    <xf numFmtId="0" fontId="6" fillId="0" borderId="0" xfId="0" applyFont="1"/>
    <xf numFmtId="0" fontId="7" fillId="0" borderId="0" xfId="6" applyFont="1" applyBorder="1" applyProtection="1">
      <protection locked="0"/>
    </xf>
    <xf numFmtId="0" fontId="7" fillId="0" borderId="0" xfId="6" applyFont="1" applyBorder="1" applyAlignment="1" applyProtection="1">
      <alignment horizontal="center"/>
      <protection locked="0"/>
    </xf>
    <xf numFmtId="0" fontId="7" fillId="6" borderId="0" xfId="6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49" fontId="8" fillId="0" borderId="0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0" xfId="6" applyFont="1" applyBorder="1" applyAlignment="1">
      <alignment horizontal="left"/>
    </xf>
    <xf numFmtId="49" fontId="8" fillId="0" borderId="0" xfId="0" applyNumberFormat="1" applyFont="1" applyFill="1" applyBorder="1" applyAlignment="1"/>
    <xf numFmtId="49" fontId="8" fillId="0" borderId="1" xfId="0" applyNumberFormat="1" applyFont="1" applyFill="1" applyBorder="1" applyAlignment="1"/>
    <xf numFmtId="0" fontId="8" fillId="0" borderId="0" xfId="0" applyFont="1"/>
    <xf numFmtId="0" fontId="7" fillId="6" borderId="0" xfId="6" applyFont="1" applyFill="1" applyBorder="1" applyAlignment="1">
      <alignment horizontal="center"/>
    </xf>
    <xf numFmtId="0" fontId="7" fillId="0" borderId="0" xfId="6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49" fontId="7" fillId="6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9" fillId="0" borderId="30" xfId="0" applyFont="1" applyBorder="1" applyAlignment="1">
      <alignment vertical="center" wrapText="1"/>
    </xf>
    <xf numFmtId="0" fontId="6" fillId="6" borderId="0" xfId="0" applyFont="1" applyFill="1" applyBorder="1"/>
    <xf numFmtId="49" fontId="8" fillId="6" borderId="0" xfId="0" applyNumberFormat="1" applyFont="1" applyFill="1" applyBorder="1" applyAlignment="1">
      <alignment horizontal="center"/>
    </xf>
    <xf numFmtId="49" fontId="8" fillId="6" borderId="0" xfId="0" applyNumberFormat="1" applyFont="1" applyFill="1" applyBorder="1" applyAlignment="1"/>
    <xf numFmtId="0" fontId="8" fillId="6" borderId="0" xfId="0" applyFont="1" applyFill="1" applyBorder="1"/>
    <xf numFmtId="0" fontId="10" fillId="0" borderId="0" xfId="0" applyFont="1" applyFill="1"/>
    <xf numFmtId="0" fontId="8" fillId="0" borderId="0" xfId="6" applyFont="1"/>
    <xf numFmtId="0" fontId="10" fillId="0" borderId="0" xfId="0" applyFont="1"/>
    <xf numFmtId="0" fontId="10" fillId="0" borderId="0" xfId="0" applyFont="1" applyAlignment="1">
      <alignment vertical="justify" wrapText="1"/>
    </xf>
    <xf numFmtId="0" fontId="10" fillId="0" borderId="0" xfId="0" applyFont="1" applyAlignment="1">
      <alignment vertical="justify"/>
    </xf>
    <xf numFmtId="0" fontId="11" fillId="0" borderId="0" xfId="0" applyFont="1" applyAlignment="1">
      <alignment horizontal="center"/>
    </xf>
    <xf numFmtId="0" fontId="14" fillId="0" borderId="30" xfId="0" applyFont="1" applyBorder="1" applyAlignment="1">
      <alignment vertical="center" wrapText="1"/>
    </xf>
    <xf numFmtId="0" fontId="12" fillId="0" borderId="8" xfId="0" applyFont="1" applyBorder="1"/>
    <xf numFmtId="0" fontId="13" fillId="0" borderId="8" xfId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/>
    <xf numFmtId="0" fontId="13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2" fontId="15" fillId="3" borderId="21" xfId="0" applyNumberFormat="1" applyFont="1" applyFill="1" applyBorder="1" applyAlignment="1">
      <alignment horizontal="center"/>
    </xf>
    <xf numFmtId="2" fontId="15" fillId="3" borderId="48" xfId="0" applyNumberFormat="1" applyFont="1" applyFill="1" applyBorder="1" applyAlignment="1">
      <alignment horizontal="center"/>
    </xf>
    <xf numFmtId="0" fontId="15" fillId="0" borderId="18" xfId="1" applyFont="1" applyFill="1" applyBorder="1" applyAlignment="1">
      <alignment horizontal="left" wrapText="1"/>
    </xf>
    <xf numFmtId="2" fontId="15" fillId="3" borderId="47" xfId="1" applyNumberFormat="1" applyFont="1" applyFill="1" applyBorder="1" applyAlignment="1">
      <alignment horizontal="center"/>
    </xf>
    <xf numFmtId="2" fontId="15" fillId="6" borderId="1" xfId="0" applyNumberFormat="1" applyFont="1" applyFill="1" applyBorder="1" applyAlignment="1">
      <alignment horizontal="center"/>
    </xf>
    <xf numFmtId="2" fontId="15" fillId="3" borderId="46" xfId="1" applyNumberFormat="1" applyFont="1" applyFill="1" applyBorder="1" applyAlignment="1">
      <alignment horizontal="center"/>
    </xf>
    <xf numFmtId="2" fontId="15" fillId="6" borderId="1" xfId="1" applyNumberFormat="1" applyFont="1" applyFill="1" applyBorder="1" applyAlignment="1">
      <alignment horizontal="center"/>
    </xf>
    <xf numFmtId="2" fontId="15" fillId="3" borderId="49" xfId="1" applyNumberFormat="1" applyFont="1" applyFill="1" applyBorder="1" applyAlignment="1">
      <alignment horizontal="center"/>
    </xf>
    <xf numFmtId="2" fontId="15" fillId="3" borderId="49" xfId="0" applyNumberFormat="1" applyFont="1" applyFill="1" applyBorder="1" applyAlignment="1">
      <alignment horizontal="center"/>
    </xf>
    <xf numFmtId="0" fontId="15" fillId="6" borderId="1" xfId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2" fontId="8" fillId="0" borderId="13" xfId="0" applyNumberFormat="1" applyFont="1" applyBorder="1"/>
    <xf numFmtId="0" fontId="10" fillId="0" borderId="13" xfId="0" applyFont="1" applyBorder="1" applyAlignment="1">
      <alignment vertical="justify" wrapText="1"/>
    </xf>
    <xf numFmtId="0" fontId="12" fillId="6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8" fillId="0" borderId="0" xfId="0" applyFont="1"/>
    <xf numFmtId="0" fontId="19" fillId="8" borderId="0" xfId="0" applyFont="1" applyFill="1" applyAlignment="1">
      <alignment horizontal="right"/>
    </xf>
    <xf numFmtId="0" fontId="20" fillId="0" borderId="0" xfId="0" applyFont="1"/>
    <xf numFmtId="0" fontId="18" fillId="0" borderId="13" xfId="0" applyFont="1" applyBorder="1"/>
    <xf numFmtId="0" fontId="20" fillId="0" borderId="13" xfId="0" applyFont="1" applyBorder="1"/>
    <xf numFmtId="0" fontId="18" fillId="0" borderId="0" xfId="0" applyFont="1" applyBorder="1"/>
    <xf numFmtId="0" fontId="20" fillId="0" borderId="0" xfId="0" applyFont="1" applyBorder="1"/>
    <xf numFmtId="0" fontId="21" fillId="0" borderId="0" xfId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21" fillId="0" borderId="0" xfId="1" applyFont="1" applyBorder="1" applyAlignment="1"/>
    <xf numFmtId="0" fontId="10" fillId="0" borderId="39" xfId="0" applyFont="1" applyBorder="1"/>
    <xf numFmtId="0" fontId="10" fillId="0" borderId="40" xfId="0" applyFont="1" applyBorder="1"/>
    <xf numFmtId="2" fontId="27" fillId="0" borderId="0" xfId="0" applyNumberFormat="1" applyFont="1"/>
    <xf numFmtId="2" fontId="24" fillId="4" borderId="4" xfId="0" applyNumberFormat="1" applyFont="1" applyFill="1" applyBorder="1" applyAlignment="1">
      <alignment horizontal="center"/>
    </xf>
    <xf numFmtId="2" fontId="24" fillId="6" borderId="6" xfId="0" applyNumberFormat="1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2" fontId="24" fillId="2" borderId="1" xfId="0" applyNumberFormat="1" applyFont="1" applyFill="1" applyBorder="1" applyAlignment="1">
      <alignment horizontal="center"/>
    </xf>
    <xf numFmtId="0" fontId="24" fillId="2" borderId="1" xfId="0" applyFont="1" applyFill="1" applyBorder="1"/>
    <xf numFmtId="2" fontId="10" fillId="0" borderId="0" xfId="0" applyNumberFormat="1" applyFont="1"/>
    <xf numFmtId="0" fontId="24" fillId="2" borderId="26" xfId="0" applyFont="1" applyFill="1" applyBorder="1" applyAlignment="1">
      <alignment horizontal="center"/>
    </xf>
    <xf numFmtId="2" fontId="24" fillId="2" borderId="26" xfId="0" applyNumberFormat="1" applyFont="1" applyFill="1" applyBorder="1" applyAlignment="1">
      <alignment horizontal="center"/>
    </xf>
    <xf numFmtId="0" fontId="24" fillId="2" borderId="26" xfId="0" applyFont="1" applyFill="1" applyBorder="1"/>
    <xf numFmtId="0" fontId="10" fillId="6" borderId="5" xfId="0" applyFont="1" applyFill="1" applyBorder="1"/>
    <xf numFmtId="0" fontId="24" fillId="6" borderId="23" xfId="0" applyFont="1" applyFill="1" applyBorder="1" applyAlignment="1">
      <alignment horizontal="center" vertical="center"/>
    </xf>
    <xf numFmtId="0" fontId="25" fillId="6" borderId="1" xfId="0" applyFont="1" applyFill="1" applyBorder="1"/>
    <xf numFmtId="2" fontId="24" fillId="3" borderId="4" xfId="0" applyNumberFormat="1" applyFont="1" applyFill="1" applyBorder="1" applyAlignment="1">
      <alignment horizontal="center"/>
    </xf>
    <xf numFmtId="2" fontId="21" fillId="3" borderId="2" xfId="0" applyNumberFormat="1" applyFont="1" applyFill="1" applyBorder="1" applyAlignment="1">
      <alignment horizontal="center"/>
    </xf>
    <xf numFmtId="2" fontId="24" fillId="3" borderId="7" xfId="0" applyNumberFormat="1" applyFont="1" applyFill="1" applyBorder="1" applyAlignment="1">
      <alignment horizontal="center"/>
    </xf>
    <xf numFmtId="2" fontId="21" fillId="3" borderId="21" xfId="0" applyNumberFormat="1" applyFont="1" applyFill="1" applyBorder="1" applyAlignment="1">
      <alignment horizontal="center"/>
    </xf>
    <xf numFmtId="0" fontId="6" fillId="6" borderId="0" xfId="0" applyFont="1" applyFill="1"/>
    <xf numFmtId="0" fontId="20" fillId="6" borderId="0" xfId="0" applyFont="1" applyFill="1"/>
    <xf numFmtId="0" fontId="10" fillId="6" borderId="0" xfId="0" applyFont="1" applyFill="1"/>
    <xf numFmtId="0" fontId="26" fillId="6" borderId="0" xfId="0" applyFont="1" applyFill="1"/>
    <xf numFmtId="0" fontId="10" fillId="6" borderId="0" xfId="0" applyFont="1" applyFill="1" applyBorder="1"/>
    <xf numFmtId="2" fontId="24" fillId="6" borderId="2" xfId="0" applyNumberFormat="1" applyFont="1" applyFill="1" applyBorder="1" applyAlignment="1">
      <alignment horizontal="center"/>
    </xf>
    <xf numFmtId="165" fontId="6" fillId="6" borderId="0" xfId="0" applyNumberFormat="1" applyFont="1" applyFill="1"/>
    <xf numFmtId="2" fontId="6" fillId="6" borderId="0" xfId="0" applyNumberFormat="1" applyFont="1" applyFill="1"/>
    <xf numFmtId="0" fontId="10" fillId="5" borderId="38" xfId="0" applyFont="1" applyFill="1" applyBorder="1"/>
    <xf numFmtId="0" fontId="24" fillId="5" borderId="24" xfId="0" applyFont="1" applyFill="1" applyBorder="1" applyAlignment="1">
      <alignment horizontal="center" vertical="center"/>
    </xf>
    <xf numFmtId="2" fontId="24" fillId="5" borderId="4" xfId="0" applyNumberFormat="1" applyFont="1" applyFill="1" applyBorder="1" applyAlignment="1">
      <alignment horizontal="center"/>
    </xf>
    <xf numFmtId="2" fontId="24" fillId="5" borderId="12" xfId="0" applyNumberFormat="1" applyFont="1" applyFill="1" applyBorder="1" applyAlignment="1">
      <alignment horizontal="center"/>
    </xf>
    <xf numFmtId="2" fontId="21" fillId="5" borderId="2" xfId="0" applyNumberFormat="1" applyFont="1" applyFill="1" applyBorder="1" applyAlignment="1">
      <alignment horizontal="center"/>
    </xf>
    <xf numFmtId="0" fontId="10" fillId="5" borderId="31" xfId="0" applyFont="1" applyFill="1" applyBorder="1"/>
    <xf numFmtId="0" fontId="29" fillId="0" borderId="0" xfId="0" applyFont="1"/>
    <xf numFmtId="14" fontId="8" fillId="6" borderId="0" xfId="0" applyNumberFormat="1" applyFont="1" applyFill="1"/>
    <xf numFmtId="0" fontId="13" fillId="6" borderId="8" xfId="1" applyFont="1" applyFill="1" applyBorder="1" applyAlignment="1">
      <alignment horizontal="center" vertical="center" wrapText="1"/>
    </xf>
    <xf numFmtId="0" fontId="13" fillId="3" borderId="45" xfId="1" applyFont="1" applyFill="1" applyBorder="1" applyAlignment="1">
      <alignment horizontal="center" vertical="center" wrapText="1"/>
    </xf>
    <xf numFmtId="0" fontId="12" fillId="6" borderId="8" xfId="0" applyFont="1" applyFill="1" applyBorder="1"/>
    <xf numFmtId="2" fontId="13" fillId="3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2" fontId="13" fillId="6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0" fontId="10" fillId="6" borderId="51" xfId="0" applyFont="1" applyFill="1" applyBorder="1"/>
    <xf numFmtId="0" fontId="25" fillId="6" borderId="6" xfId="0" applyFont="1" applyFill="1" applyBorder="1" applyAlignment="1">
      <alignment horizontal="left"/>
    </xf>
    <xf numFmtId="9" fontId="24" fillId="6" borderId="26" xfId="1" applyNumberFormat="1" applyFont="1" applyFill="1" applyBorder="1" applyAlignment="1">
      <alignment horizontal="center" vertical="center" wrapText="1"/>
    </xf>
    <xf numFmtId="0" fontId="24" fillId="6" borderId="26" xfId="1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/>
    </xf>
    <xf numFmtId="2" fontId="24" fillId="9" borderId="4" xfId="0" applyNumberFormat="1" applyFont="1" applyFill="1" applyBorder="1" applyAlignment="1">
      <alignment horizontal="center"/>
    </xf>
    <xf numFmtId="0" fontId="21" fillId="5" borderId="2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2" fontId="21" fillId="5" borderId="19" xfId="1" applyNumberFormat="1" applyFont="1" applyFill="1" applyBorder="1" applyAlignment="1">
      <alignment horizontal="center"/>
    </xf>
    <xf numFmtId="0" fontId="24" fillId="5" borderId="26" xfId="0" applyFont="1" applyFill="1" applyBorder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2" fontId="15" fillId="3" borderId="48" xfId="1" applyNumberFormat="1" applyFont="1" applyFill="1" applyBorder="1" applyAlignment="1">
      <alignment horizontal="center"/>
    </xf>
    <xf numFmtId="0" fontId="24" fillId="0" borderId="0" xfId="0" applyFont="1" applyAlignment="1">
      <alignment vertical="justify" wrapText="1"/>
    </xf>
    <xf numFmtId="0" fontId="24" fillId="0" borderId="0" xfId="0" applyFont="1" applyAlignment="1">
      <alignment vertical="justify"/>
    </xf>
    <xf numFmtId="0" fontId="24" fillId="0" borderId="0" xfId="0" applyFont="1" applyBorder="1"/>
    <xf numFmtId="0" fontId="24" fillId="0" borderId="0" xfId="0" applyFont="1"/>
    <xf numFmtId="2" fontId="15" fillId="3" borderId="9" xfId="0" applyNumberFormat="1" applyFont="1" applyFill="1" applyBorder="1"/>
    <xf numFmtId="0" fontId="8" fillId="6" borderId="0" xfId="0" applyFont="1" applyFill="1"/>
    <xf numFmtId="0" fontId="8" fillId="6" borderId="0" xfId="6" applyFont="1" applyFill="1" applyBorder="1" applyAlignment="1">
      <alignment horizontal="left"/>
    </xf>
    <xf numFmtId="0" fontId="8" fillId="6" borderId="0" xfId="0" applyFont="1" applyFill="1" applyAlignment="1">
      <alignment horizontal="right"/>
    </xf>
    <xf numFmtId="0" fontId="8" fillId="6" borderId="0" xfId="0" applyFont="1" applyFill="1" applyBorder="1" applyAlignment="1">
      <alignment horizontal="center"/>
    </xf>
    <xf numFmtId="0" fontId="7" fillId="6" borderId="0" xfId="0" applyFont="1" applyFill="1" applyAlignment="1">
      <alignment horizontal="right"/>
    </xf>
    <xf numFmtId="2" fontId="8" fillId="6" borderId="13" xfId="0" applyNumberFormat="1" applyFont="1" applyFill="1" applyBorder="1"/>
    <xf numFmtId="0" fontId="8" fillId="6" borderId="0" xfId="0" applyFont="1" applyFill="1" applyAlignment="1">
      <alignment horizontal="center"/>
    </xf>
    <xf numFmtId="0" fontId="8" fillId="6" borderId="13" xfId="0" applyFont="1" applyFill="1" applyBorder="1"/>
    <xf numFmtId="0" fontId="24" fillId="6" borderId="0" xfId="0" applyFont="1" applyFill="1"/>
    <xf numFmtId="0" fontId="8" fillId="6" borderId="0" xfId="6" applyFont="1" applyFill="1" applyAlignment="1">
      <alignment horizontal="center"/>
    </xf>
    <xf numFmtId="2" fontId="8" fillId="6" borderId="0" xfId="0" applyNumberFormat="1" applyFont="1" applyFill="1"/>
    <xf numFmtId="0" fontId="12" fillId="0" borderId="0" xfId="0" applyFont="1" applyBorder="1"/>
    <xf numFmtId="0" fontId="15" fillId="3" borderId="0" xfId="0" applyFont="1" applyFill="1" applyBorder="1" applyAlignment="1">
      <alignment horizontal="center" wrapText="1"/>
    </xf>
    <xf numFmtId="2" fontId="15" fillId="3" borderId="0" xfId="0" applyNumberFormat="1" applyFont="1" applyFill="1" applyBorder="1"/>
    <xf numFmtId="2" fontId="15" fillId="3" borderId="0" xfId="0" applyNumberFormat="1" applyFont="1" applyFill="1" applyBorder="1" applyAlignment="1">
      <alignment horizontal="center"/>
    </xf>
    <xf numFmtId="0" fontId="15" fillId="6" borderId="0" xfId="1" applyFont="1" applyFill="1" applyBorder="1" applyAlignment="1">
      <alignment horizontal="center"/>
    </xf>
    <xf numFmtId="2" fontId="17" fillId="6" borderId="1" xfId="1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2" fontId="17" fillId="6" borderId="21" xfId="0" applyNumberFormat="1" applyFont="1" applyFill="1" applyBorder="1"/>
    <xf numFmtId="2" fontId="17" fillId="3" borderId="49" xfId="0" applyNumberFormat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2" fontId="8" fillId="0" borderId="0" xfId="0" applyNumberFormat="1" applyFont="1"/>
    <xf numFmtId="0" fontId="24" fillId="0" borderId="13" xfId="0" applyFont="1" applyBorder="1" applyAlignment="1">
      <alignment vertical="justify" wrapText="1"/>
    </xf>
    <xf numFmtId="0" fontId="24" fillId="0" borderId="0" xfId="0" applyFont="1" applyAlignment="1">
      <alignment wrapText="1"/>
    </xf>
    <xf numFmtId="14" fontId="24" fillId="0" borderId="0" xfId="0" applyNumberFormat="1" applyFont="1" applyAlignment="1">
      <alignment wrapText="1"/>
    </xf>
    <xf numFmtId="0" fontId="30" fillId="0" borderId="0" xfId="0" applyFont="1" applyAlignment="1">
      <alignment horizontal="center"/>
    </xf>
    <xf numFmtId="0" fontId="25" fillId="6" borderId="6" xfId="0" applyFont="1" applyFill="1" applyBorder="1" applyAlignment="1">
      <alignment horizontal="left" wrapText="1"/>
    </xf>
    <xf numFmtId="0" fontId="25" fillId="6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8" fillId="0" borderId="13" xfId="0" applyFont="1" applyFill="1" applyBorder="1"/>
    <xf numFmtId="0" fontId="24" fillId="0" borderId="0" xfId="0" applyFont="1" applyFill="1"/>
    <xf numFmtId="0" fontId="8" fillId="0" borderId="0" xfId="6" applyFont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0" fontId="8" fillId="6" borderId="8" xfId="6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24" fillId="6" borderId="0" xfId="0" applyFont="1" applyFill="1" applyAlignment="1">
      <alignment horizontal="center"/>
    </xf>
    <xf numFmtId="0" fontId="24" fillId="6" borderId="23" xfId="1" applyFont="1" applyFill="1" applyBorder="1" applyAlignment="1">
      <alignment horizontal="center" vertical="center" wrapText="1"/>
    </xf>
    <xf numFmtId="0" fontId="24" fillId="6" borderId="10" xfId="1" applyFont="1" applyFill="1" applyBorder="1" applyAlignment="1">
      <alignment horizontal="center" vertical="center" wrapText="1"/>
    </xf>
    <xf numFmtId="0" fontId="25" fillId="5" borderId="52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vertical="center" wrapText="1"/>
    </xf>
    <xf numFmtId="0" fontId="10" fillId="0" borderId="0" xfId="0" applyFont="1" applyAlignment="1">
      <alignment horizontal="right"/>
    </xf>
    <xf numFmtId="0" fontId="24" fillId="0" borderId="0" xfId="1" applyFont="1" applyBorder="1" applyAlignment="1">
      <alignment horizontal="left"/>
    </xf>
    <xf numFmtId="0" fontId="21" fillId="0" borderId="13" xfId="1" applyFont="1" applyBorder="1" applyAlignment="1"/>
    <xf numFmtId="0" fontId="31" fillId="0" borderId="0" xfId="0" applyFont="1"/>
    <xf numFmtId="9" fontId="24" fillId="6" borderId="8" xfId="1" applyNumberFormat="1" applyFont="1" applyFill="1" applyBorder="1" applyAlignment="1">
      <alignment horizontal="center" vertical="center" wrapText="1"/>
    </xf>
    <xf numFmtId="0" fontId="24" fillId="6" borderId="8" xfId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25" fillId="4" borderId="23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2" fontId="24" fillId="3" borderId="1" xfId="0" applyNumberFormat="1" applyFont="1" applyFill="1" applyBorder="1" applyAlignment="1">
      <alignment horizontal="center"/>
    </xf>
    <xf numFmtId="2" fontId="24" fillId="6" borderId="1" xfId="0" applyNumberFormat="1" applyFont="1" applyFill="1" applyBorder="1" applyAlignment="1">
      <alignment horizontal="center"/>
    </xf>
    <xf numFmtId="0" fontId="24" fillId="6" borderId="1" xfId="0" applyFont="1" applyFill="1" applyBorder="1"/>
    <xf numFmtId="0" fontId="24" fillId="9" borderId="50" xfId="0" applyFont="1" applyFill="1" applyBorder="1"/>
    <xf numFmtId="0" fontId="25" fillId="4" borderId="1" xfId="0" applyFont="1" applyFill="1" applyBorder="1" applyAlignment="1">
      <alignment horizontal="left" wrapText="1"/>
    </xf>
    <xf numFmtId="0" fontId="25" fillId="4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left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/>
    </xf>
    <xf numFmtId="166" fontId="27" fillId="0" borderId="0" xfId="0" applyNumberFormat="1" applyFont="1"/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center"/>
    </xf>
    <xf numFmtId="0" fontId="10" fillId="6" borderId="39" xfId="0" applyFont="1" applyFill="1" applyBorder="1"/>
    <xf numFmtId="2" fontId="21" fillId="0" borderId="19" xfId="1" applyNumberFormat="1" applyFont="1" applyFill="1" applyBorder="1" applyAlignment="1">
      <alignment horizontal="center"/>
    </xf>
    <xf numFmtId="2" fontId="24" fillId="9" borderId="12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vertical="center"/>
    </xf>
    <xf numFmtId="2" fontId="21" fillId="4" borderId="2" xfId="0" applyNumberFormat="1" applyFont="1" applyFill="1" applyBorder="1" applyAlignment="1">
      <alignment horizontal="center"/>
    </xf>
    <xf numFmtId="2" fontId="24" fillId="4" borderId="2" xfId="0" applyNumberFormat="1" applyFont="1" applyFill="1" applyBorder="1" applyAlignment="1">
      <alignment horizontal="center"/>
    </xf>
    <xf numFmtId="2" fontId="21" fillId="9" borderId="2" xfId="0" applyNumberFormat="1" applyFont="1" applyFill="1" applyBorder="1" applyAlignment="1">
      <alignment horizontal="center"/>
    </xf>
    <xf numFmtId="0" fontId="10" fillId="9" borderId="31" xfId="0" applyFont="1" applyFill="1" applyBorder="1"/>
    <xf numFmtId="0" fontId="10" fillId="0" borderId="5" xfId="0" applyFont="1" applyFill="1" applyBorder="1"/>
    <xf numFmtId="0" fontId="25" fillId="5" borderId="1" xfId="0" applyFont="1" applyFill="1" applyBorder="1"/>
    <xf numFmtId="0" fontId="24" fillId="0" borderId="6" xfId="0" applyFont="1" applyFill="1" applyBorder="1" applyAlignment="1">
      <alignment horizontal="center" vertical="center"/>
    </xf>
    <xf numFmtId="2" fontId="24" fillId="3" borderId="6" xfId="0" applyNumberFormat="1" applyFont="1" applyFill="1" applyBorder="1" applyAlignment="1">
      <alignment horizontal="center" vertical="center"/>
    </xf>
    <xf numFmtId="165" fontId="8" fillId="0" borderId="0" xfId="0" applyNumberFormat="1" applyFont="1"/>
    <xf numFmtId="0" fontId="25" fillId="5" borderId="1" xfId="0" applyFont="1" applyFill="1" applyBorder="1" applyAlignment="1">
      <alignment wrapText="1"/>
    </xf>
    <xf numFmtId="0" fontId="24" fillId="2" borderId="23" xfId="0" applyFont="1" applyFill="1" applyBorder="1" applyAlignment="1">
      <alignment horizontal="center"/>
    </xf>
    <xf numFmtId="2" fontId="24" fillId="2" borderId="4" xfId="0" applyNumberFormat="1" applyFont="1" applyFill="1" applyBorder="1" applyAlignment="1">
      <alignment horizontal="center"/>
    </xf>
    <xf numFmtId="2" fontId="24" fillId="0" borderId="0" xfId="0" applyNumberFormat="1" applyFont="1"/>
    <xf numFmtId="2" fontId="21" fillId="2" borderId="2" xfId="0" applyNumberFormat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10" fillId="0" borderId="0" xfId="0" applyFont="1" applyBorder="1"/>
    <xf numFmtId="0" fontId="24" fillId="0" borderId="14" xfId="1" applyFont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/>
    </xf>
    <xf numFmtId="0" fontId="24" fillId="6" borderId="53" xfId="0" applyFont="1" applyFill="1" applyBorder="1" applyAlignment="1">
      <alignment horizontal="center"/>
    </xf>
    <xf numFmtId="9" fontId="24" fillId="6" borderId="1" xfId="0" applyNumberFormat="1" applyFont="1" applyFill="1" applyBorder="1"/>
    <xf numFmtId="0" fontId="25" fillId="4" borderId="6" xfId="0" applyFont="1" applyFill="1" applyBorder="1" applyAlignment="1">
      <alignment horizontal="left"/>
    </xf>
    <xf numFmtId="2" fontId="24" fillId="6" borderId="1" xfId="0" applyNumberFormat="1" applyFont="1" applyFill="1" applyBorder="1"/>
    <xf numFmtId="0" fontId="9" fillId="0" borderId="1" xfId="0" applyFont="1" applyBorder="1" applyAlignment="1"/>
    <xf numFmtId="0" fontId="24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vertical="center"/>
    </xf>
    <xf numFmtId="2" fontId="24" fillId="6" borderId="1" xfId="0" applyNumberFormat="1" applyFont="1" applyFill="1" applyBorder="1" applyAlignment="1">
      <alignment horizontal="center" vertical="center"/>
    </xf>
    <xf numFmtId="2" fontId="24" fillId="6" borderId="1" xfId="0" applyNumberFormat="1" applyFont="1" applyFill="1" applyBorder="1" applyAlignment="1">
      <alignment vertical="center"/>
    </xf>
    <xf numFmtId="0" fontId="25" fillId="4" borderId="1" xfId="0" applyFont="1" applyFill="1" applyBorder="1"/>
    <xf numFmtId="0" fontId="24" fillId="6" borderId="1" xfId="0" applyFont="1" applyFill="1" applyBorder="1" applyAlignment="1" applyProtection="1">
      <alignment horizontal="center" vertical="center"/>
      <protection locked="0"/>
    </xf>
    <xf numFmtId="0" fontId="24" fillId="6" borderId="1" xfId="0" applyNumberFormat="1" applyFont="1" applyFill="1" applyBorder="1"/>
    <xf numFmtId="0" fontId="24" fillId="6" borderId="5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left" wrapText="1"/>
    </xf>
    <xf numFmtId="0" fontId="25" fillId="5" borderId="6" xfId="0" applyFont="1" applyFill="1" applyBorder="1"/>
    <xf numFmtId="0" fontId="25" fillId="5" borderId="1" xfId="1" applyFont="1" applyFill="1" applyBorder="1" applyAlignment="1"/>
    <xf numFmtId="0" fontId="25" fillId="5" borderId="1" xfId="0" applyFont="1" applyFill="1" applyBorder="1" applyAlignment="1">
      <alignment horizontal="left" wrapText="1"/>
    </xf>
    <xf numFmtId="2" fontId="21" fillId="6" borderId="21" xfId="0" applyNumberFormat="1" applyFont="1" applyFill="1" applyBorder="1" applyAlignment="1">
      <alignment horizontal="center"/>
    </xf>
    <xf numFmtId="2" fontId="29" fillId="3" borderId="21" xfId="0" applyNumberFormat="1" applyFont="1" applyFill="1" applyBorder="1" applyAlignment="1">
      <alignment horizontal="center"/>
    </xf>
    <xf numFmtId="0" fontId="21" fillId="6" borderId="17" xfId="1" applyFont="1" applyFill="1" applyBorder="1" applyAlignment="1">
      <alignment horizontal="left" wrapText="1"/>
    </xf>
    <xf numFmtId="0" fontId="21" fillId="6" borderId="18" xfId="1" applyFont="1" applyFill="1" applyBorder="1" applyAlignment="1">
      <alignment horizontal="left" wrapText="1"/>
    </xf>
    <xf numFmtId="2" fontId="29" fillId="3" borderId="47" xfId="1" applyNumberFormat="1" applyFont="1" applyFill="1" applyBorder="1" applyAlignment="1">
      <alignment horizontal="center"/>
    </xf>
    <xf numFmtId="166" fontId="10" fillId="7" borderId="0" xfId="0" applyNumberFormat="1" applyFont="1" applyFill="1"/>
    <xf numFmtId="2" fontId="29" fillId="3" borderId="46" xfId="1" applyNumberFormat="1" applyFont="1" applyFill="1" applyBorder="1" applyAlignment="1">
      <alignment horizontal="center"/>
    </xf>
    <xf numFmtId="2" fontId="29" fillId="3" borderId="49" xfId="1" applyNumberFormat="1" applyFont="1" applyFill="1" applyBorder="1" applyAlignment="1">
      <alignment horizontal="center"/>
    </xf>
    <xf numFmtId="2" fontId="29" fillId="3" borderId="48" xfId="1" applyNumberFormat="1" applyFont="1" applyFill="1" applyBorder="1" applyAlignment="1">
      <alignment horizontal="center"/>
    </xf>
    <xf numFmtId="0" fontId="21" fillId="0" borderId="27" xfId="1" applyFont="1" applyFill="1" applyBorder="1" applyAlignment="1">
      <alignment horizontal="left"/>
    </xf>
    <xf numFmtId="0" fontId="21" fillId="6" borderId="27" xfId="1" applyFont="1" applyFill="1" applyBorder="1" applyAlignment="1">
      <alignment horizontal="left"/>
    </xf>
    <xf numFmtId="0" fontId="21" fillId="6" borderId="28" xfId="1" applyFont="1" applyFill="1" applyBorder="1" applyAlignment="1">
      <alignment horizontal="left"/>
    </xf>
    <xf numFmtId="0" fontId="9" fillId="0" borderId="0" xfId="0" applyFont="1"/>
    <xf numFmtId="0" fontId="27" fillId="0" borderId="0" xfId="0" applyFont="1"/>
    <xf numFmtId="0" fontId="24" fillId="0" borderId="0" xfId="1" applyFont="1"/>
    <xf numFmtId="0" fontId="24" fillId="6" borderId="0" xfId="1" applyFont="1" applyFill="1" applyAlignment="1">
      <alignment horizontal="center"/>
    </xf>
    <xf numFmtId="0" fontId="10" fillId="0" borderId="5" xfId="0" applyFont="1" applyBorder="1"/>
    <xf numFmtId="0" fontId="10" fillId="6" borderId="12" xfId="0" applyFont="1" applyFill="1" applyBorder="1"/>
    <xf numFmtId="2" fontId="24" fillId="6" borderId="4" xfId="0" applyNumberFormat="1" applyFont="1" applyFill="1" applyBorder="1" applyAlignment="1">
      <alignment horizontal="center"/>
    </xf>
    <xf numFmtId="0" fontId="9" fillId="0" borderId="51" xfId="0" applyFont="1" applyBorder="1" applyAlignment="1"/>
    <xf numFmtId="0" fontId="9" fillId="0" borderId="4" xfId="0" applyFont="1" applyBorder="1" applyAlignment="1"/>
    <xf numFmtId="0" fontId="25" fillId="4" borderId="0" xfId="0" applyFont="1" applyFill="1" applyBorder="1" applyAlignment="1">
      <alignment wrapText="1"/>
    </xf>
    <xf numFmtId="2" fontId="21" fillId="6" borderId="4" xfId="0" applyNumberFormat="1" applyFont="1" applyFill="1" applyBorder="1" applyAlignment="1">
      <alignment horizontal="center"/>
    </xf>
    <xf numFmtId="2" fontId="21" fillId="6" borderId="4" xfId="1" applyNumberFormat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9" fillId="0" borderId="5" xfId="0" applyFont="1" applyBorder="1"/>
    <xf numFmtId="2" fontId="17" fillId="6" borderId="4" xfId="1" applyNumberFormat="1" applyFont="1" applyFill="1" applyBorder="1" applyAlignment="1">
      <alignment horizontal="center"/>
    </xf>
    <xf numFmtId="0" fontId="9" fillId="0" borderId="25" xfId="0" applyFont="1" applyBorder="1"/>
    <xf numFmtId="0" fontId="17" fillId="6" borderId="2" xfId="1" applyFont="1" applyFill="1" applyBorder="1" applyAlignment="1">
      <alignment horizontal="center"/>
    </xf>
    <xf numFmtId="2" fontId="21" fillId="5" borderId="24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2" fontId="20" fillId="0" borderId="0" xfId="0" applyNumberFormat="1" applyFont="1"/>
    <xf numFmtId="2" fontId="21" fillId="0" borderId="0" xfId="1" applyNumberFormat="1" applyFont="1" applyBorder="1" applyAlignment="1">
      <alignment horizontal="center"/>
    </xf>
    <xf numFmtId="2" fontId="21" fillId="0" borderId="0" xfId="1" applyNumberFormat="1" applyFont="1" applyBorder="1" applyAlignment="1"/>
    <xf numFmtId="2" fontId="23" fillId="0" borderId="0" xfId="0" applyNumberFormat="1" applyFont="1"/>
    <xf numFmtId="2" fontId="25" fillId="3" borderId="6" xfId="0" applyNumberFormat="1" applyFont="1" applyFill="1" applyBorder="1" applyAlignment="1">
      <alignment horizontal="center"/>
    </xf>
    <xf numFmtId="2" fontId="21" fillId="3" borderId="24" xfId="0" applyNumberFormat="1" applyFont="1" applyFill="1" applyBorder="1" applyAlignment="1">
      <alignment horizontal="center"/>
    </xf>
    <xf numFmtId="0" fontId="25" fillId="0" borderId="0" xfId="0" applyFont="1"/>
    <xf numFmtId="0" fontId="17" fillId="0" borderId="0" xfId="6" applyFont="1" applyBorder="1" applyAlignment="1" applyProtection="1">
      <alignment horizontal="center"/>
      <protection locked="0"/>
    </xf>
    <xf numFmtId="0" fontId="25" fillId="0" borderId="0" xfId="0" applyFont="1" applyFill="1" applyBorder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5" fillId="6" borderId="0" xfId="0" applyFont="1" applyFill="1"/>
    <xf numFmtId="0" fontId="25" fillId="6" borderId="8" xfId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wrapText="1"/>
    </xf>
    <xf numFmtId="0" fontId="25" fillId="4" borderId="1" xfId="0" applyFont="1" applyFill="1" applyBorder="1" applyAlignment="1">
      <alignment vertical="center" wrapText="1"/>
    </xf>
    <xf numFmtId="0" fontId="25" fillId="4" borderId="0" xfId="0" applyFont="1" applyFill="1" applyBorder="1"/>
    <xf numFmtId="0" fontId="25" fillId="5" borderId="0" xfId="0" applyFont="1" applyFill="1" applyBorder="1" applyAlignment="1">
      <alignment wrapText="1"/>
    </xf>
    <xf numFmtId="0" fontId="25" fillId="5" borderId="6" xfId="0" applyFont="1" applyFill="1" applyBorder="1" applyAlignment="1">
      <alignment vertical="center" wrapText="1"/>
    </xf>
    <xf numFmtId="0" fontId="17" fillId="0" borderId="27" xfId="1" applyFont="1" applyFill="1" applyBorder="1" applyAlignment="1">
      <alignment horizontal="left"/>
    </xf>
    <xf numFmtId="0" fontId="25" fillId="0" borderId="0" xfId="1" applyFont="1"/>
    <xf numFmtId="0" fontId="25" fillId="0" borderId="0" xfId="6" applyFont="1"/>
    <xf numFmtId="0" fontId="25" fillId="0" borderId="0" xfId="6" applyFont="1" applyAlignment="1"/>
    <xf numFmtId="0" fontId="25" fillId="0" borderId="0" xfId="6" applyFont="1" applyAlignment="1">
      <alignment horizontal="left"/>
    </xf>
    <xf numFmtId="0" fontId="17" fillId="0" borderId="0" xfId="1" applyFont="1" applyBorder="1" applyAlignment="1">
      <alignment horizontal="right"/>
    </xf>
    <xf numFmtId="0" fontId="17" fillId="0" borderId="0" xfId="1" applyFont="1" applyBorder="1" applyAlignment="1"/>
    <xf numFmtId="0" fontId="25" fillId="0" borderId="0" xfId="0" applyFont="1" applyAlignment="1">
      <alignment vertical="justify" wrapText="1"/>
    </xf>
    <xf numFmtId="0" fontId="25" fillId="6" borderId="1" xfId="0" applyFont="1" applyFill="1" applyBorder="1" applyAlignment="1">
      <alignment horizontal="left" wrapText="1"/>
    </xf>
    <xf numFmtId="0" fontId="25" fillId="6" borderId="1" xfId="1" applyFont="1" applyFill="1" applyBorder="1" applyAlignment="1"/>
    <xf numFmtId="0" fontId="17" fillId="3" borderId="0" xfId="0" applyFont="1" applyFill="1" applyBorder="1" applyAlignment="1">
      <alignment horizontal="center" wrapText="1"/>
    </xf>
    <xf numFmtId="2" fontId="10" fillId="0" borderId="5" xfId="0" applyNumberFormat="1" applyFont="1" applyFill="1" applyBorder="1"/>
    <xf numFmtId="2" fontId="25" fillId="5" borderId="1" xfId="0" applyNumberFormat="1" applyFont="1" applyFill="1" applyBorder="1"/>
    <xf numFmtId="2" fontId="24" fillId="0" borderId="6" xfId="0" applyNumberFormat="1" applyFont="1" applyFill="1" applyBorder="1" applyAlignment="1">
      <alignment horizontal="center" vertical="center"/>
    </xf>
    <xf numFmtId="2" fontId="24" fillId="2" borderId="23" xfId="0" applyNumberFormat="1" applyFont="1" applyFill="1" applyBorder="1" applyAlignment="1">
      <alignment horizontal="center"/>
    </xf>
    <xf numFmtId="2" fontId="24" fillId="2" borderId="24" xfId="0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right"/>
    </xf>
    <xf numFmtId="2" fontId="6" fillId="0" borderId="0" xfId="0" applyNumberFormat="1" applyFont="1" applyBorder="1"/>
    <xf numFmtId="2" fontId="6" fillId="0" borderId="0" xfId="0" applyNumberFormat="1" applyFont="1" applyAlignment="1">
      <alignment horizontal="right"/>
    </xf>
    <xf numFmtId="2" fontId="10" fillId="3" borderId="45" xfId="1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21" fillId="0" borderId="27" xfId="1" applyFont="1" applyFill="1" applyBorder="1" applyAlignment="1">
      <alignment horizontal="left"/>
    </xf>
    <xf numFmtId="2" fontId="13" fillId="6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0" fontId="15" fillId="6" borderId="8" xfId="6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0" fontId="25" fillId="6" borderId="1" xfId="0" applyFont="1" applyFill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5" fillId="0" borderId="17" xfId="1" applyFont="1" applyFill="1" applyBorder="1" applyAlignment="1">
      <alignment horizontal="left" wrapText="1"/>
    </xf>
    <xf numFmtId="0" fontId="15" fillId="0" borderId="27" xfId="1" applyFont="1" applyFill="1" applyBorder="1" applyAlignment="1">
      <alignment horizontal="left"/>
    </xf>
    <xf numFmtId="0" fontId="15" fillId="0" borderId="28" xfId="1" applyFont="1" applyFill="1" applyBorder="1" applyAlignment="1">
      <alignment horizontal="left"/>
    </xf>
    <xf numFmtId="0" fontId="17" fillId="3" borderId="29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center" wrapText="1"/>
    </xf>
    <xf numFmtId="0" fontId="24" fillId="6" borderId="0" xfId="0" applyFont="1" applyFill="1" applyAlignment="1">
      <alignment horizontal="center"/>
    </xf>
    <xf numFmtId="2" fontId="24" fillId="6" borderId="1" xfId="0" applyNumberFormat="1" applyFont="1" applyFill="1" applyBorder="1" applyAlignment="1"/>
    <xf numFmtId="0" fontId="25" fillId="6" borderId="1" xfId="0" applyFont="1" applyFill="1" applyBorder="1" applyAlignment="1"/>
    <xf numFmtId="0" fontId="10" fillId="0" borderId="1" xfId="0" applyFont="1" applyFill="1" applyBorder="1" applyAlignment="1"/>
    <xf numFmtId="0" fontId="9" fillId="0" borderId="1" xfId="0" applyFont="1" applyBorder="1" applyAlignment="1"/>
    <xf numFmtId="0" fontId="25" fillId="4" borderId="1" xfId="0" applyFont="1" applyFill="1" applyBorder="1" applyAlignment="1">
      <alignment horizontal="left"/>
    </xf>
    <xf numFmtId="0" fontId="25" fillId="0" borderId="1" xfId="0" applyFont="1" applyBorder="1" applyAlignment="1"/>
    <xf numFmtId="0" fontId="21" fillId="0" borderId="27" xfId="1" applyFont="1" applyFill="1" applyBorder="1" applyAlignment="1">
      <alignment horizontal="left"/>
    </xf>
    <xf numFmtId="0" fontId="21" fillId="0" borderId="28" xfId="1" applyFont="1" applyFill="1" applyBorder="1" applyAlignment="1">
      <alignment horizontal="left"/>
    </xf>
    <xf numFmtId="0" fontId="21" fillId="3" borderId="28" xfId="0" applyFont="1" applyFill="1" applyBorder="1" applyAlignment="1">
      <alignment horizontal="center" wrapText="1"/>
    </xf>
    <xf numFmtId="0" fontId="21" fillId="3" borderId="21" xfId="0" applyFont="1" applyFill="1" applyBorder="1" applyAlignment="1">
      <alignment horizontal="center" wrapText="1"/>
    </xf>
    <xf numFmtId="0" fontId="21" fillId="0" borderId="3" xfId="1" applyFont="1" applyFill="1" applyBorder="1" applyAlignment="1">
      <alignment horizontal="left"/>
    </xf>
    <xf numFmtId="0" fontId="21" fillId="0" borderId="14" xfId="1" applyFont="1" applyFill="1" applyBorder="1" applyAlignment="1">
      <alignment horizontal="left"/>
    </xf>
    <xf numFmtId="0" fontId="17" fillId="6" borderId="15" xfId="1" applyFont="1" applyFill="1" applyBorder="1" applyAlignment="1">
      <alignment horizontal="center"/>
    </xf>
    <xf numFmtId="0" fontId="17" fillId="6" borderId="29" xfId="1" applyFont="1" applyFill="1" applyBorder="1" applyAlignment="1">
      <alignment horizontal="center"/>
    </xf>
    <xf numFmtId="0" fontId="21" fillId="0" borderId="17" xfId="1" applyFont="1" applyFill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2" fontId="24" fillId="6" borderId="1" xfId="0" applyNumberFormat="1" applyFont="1" applyFill="1" applyBorder="1" applyAlignment="1">
      <alignment horizontal="center"/>
    </xf>
    <xf numFmtId="0" fontId="17" fillId="0" borderId="49" xfId="1" applyFont="1" applyFill="1" applyBorder="1" applyAlignment="1">
      <alignment horizontal="left" wrapText="1"/>
    </xf>
    <xf numFmtId="0" fontId="17" fillId="0" borderId="15" xfId="1" applyFont="1" applyFill="1" applyBorder="1" applyAlignment="1">
      <alignment horizontal="left" wrapText="1"/>
    </xf>
    <xf numFmtId="49" fontId="8" fillId="0" borderId="13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3" xfId="0" applyFont="1" applyFill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0" fillId="0" borderId="30" xfId="0" applyFont="1" applyBorder="1" applyAlignment="1"/>
    <xf numFmtId="0" fontId="9" fillId="0" borderId="51" xfId="0" applyFont="1" applyBorder="1" applyAlignment="1"/>
    <xf numFmtId="0" fontId="8" fillId="0" borderId="13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49" fontId="8" fillId="0" borderId="13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24" fillId="6" borderId="1" xfId="0" applyNumberFormat="1" applyFont="1" applyFill="1" applyBorder="1" applyAlignment="1"/>
    <xf numFmtId="0" fontId="17" fillId="3" borderId="15" xfId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/>
    <xf numFmtId="2" fontId="24" fillId="6" borderId="4" xfId="0" applyNumberFormat="1" applyFont="1" applyFill="1" applyBorder="1" applyAlignment="1">
      <alignment horizontal="center"/>
    </xf>
    <xf numFmtId="0" fontId="9" fillId="0" borderId="4" xfId="0" applyFont="1" applyBorder="1" applyAlignment="1"/>
    <xf numFmtId="0" fontId="6" fillId="6" borderId="0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6" fillId="3" borderId="44" xfId="6" applyNumberFormat="1" applyFont="1" applyFill="1" applyBorder="1" applyAlignment="1">
      <alignment horizontal="center" vertical="center" wrapText="1"/>
    </xf>
    <xf numFmtId="2" fontId="6" fillId="3" borderId="45" xfId="6" applyNumberFormat="1" applyFont="1" applyFill="1" applyBorder="1" applyAlignment="1">
      <alignment horizontal="center" vertical="center" wrapText="1"/>
    </xf>
    <xf numFmtId="0" fontId="25" fillId="6" borderId="18" xfId="6" applyFont="1" applyFill="1" applyBorder="1" applyAlignment="1">
      <alignment horizontal="center" vertical="center" wrapText="1"/>
    </xf>
    <xf numFmtId="0" fontId="25" fillId="6" borderId="14" xfId="6" applyFont="1" applyFill="1" applyBorder="1" applyAlignment="1">
      <alignment horizontal="center" vertical="center" wrapText="1"/>
    </xf>
    <xf numFmtId="0" fontId="8" fillId="6" borderId="23" xfId="6" applyFont="1" applyFill="1" applyBorder="1" applyAlignment="1">
      <alignment horizontal="center" vertical="center" wrapText="1"/>
    </xf>
    <xf numFmtId="0" fontId="8" fillId="6" borderId="8" xfId="6" applyFont="1" applyFill="1" applyBorder="1" applyAlignment="1">
      <alignment horizontal="center" vertical="center" wrapText="1"/>
    </xf>
    <xf numFmtId="0" fontId="24" fillId="6" borderId="41" xfId="1" applyFont="1" applyFill="1" applyBorder="1" applyAlignment="1">
      <alignment horizontal="center" vertical="center" wrapText="1"/>
    </xf>
    <xf numFmtId="0" fontId="24" fillId="6" borderId="42" xfId="1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horizontal="center" vertical="center" wrapText="1"/>
    </xf>
    <xf numFmtId="0" fontId="25" fillId="6" borderId="43" xfId="0" applyFont="1" applyFill="1" applyBorder="1" applyAlignment="1">
      <alignment horizontal="center" vertical="center" wrapText="1"/>
    </xf>
    <xf numFmtId="0" fontId="21" fillId="0" borderId="0" xfId="1" applyFont="1" applyBorder="1" applyAlignment="1">
      <alignment horizontal="center"/>
    </xf>
    <xf numFmtId="0" fontId="22" fillId="0" borderId="3" xfId="1" applyFont="1" applyBorder="1" applyAlignment="1">
      <alignment horizontal="center"/>
    </xf>
    <xf numFmtId="0" fontId="21" fillId="3" borderId="20" xfId="0" applyFont="1" applyFill="1" applyBorder="1" applyAlignment="1">
      <alignment horizontal="center" wrapText="1"/>
    </xf>
    <xf numFmtId="0" fontId="28" fillId="2" borderId="25" xfId="0" applyFont="1" applyFill="1" applyBorder="1" applyAlignment="1">
      <alignment horizontal="center"/>
    </xf>
    <xf numFmtId="0" fontId="28" fillId="2" borderId="26" xfId="0" applyFont="1" applyFill="1" applyBorder="1" applyAlignment="1">
      <alignment horizontal="center"/>
    </xf>
    <xf numFmtId="0" fontId="24" fillId="0" borderId="1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5" fillId="9" borderId="36" xfId="0" applyFont="1" applyFill="1" applyBorder="1" applyAlignment="1">
      <alignment horizontal="center" vertical="center" wrapText="1"/>
    </xf>
    <xf numFmtId="0" fontId="25" fillId="9" borderId="37" xfId="0" applyFont="1" applyFill="1" applyBorder="1" applyAlignment="1">
      <alignment horizontal="center" vertical="center" wrapText="1"/>
    </xf>
    <xf numFmtId="0" fontId="28" fillId="4" borderId="25" xfId="0" applyFont="1" applyFill="1" applyBorder="1" applyAlignment="1">
      <alignment horizontal="center"/>
    </xf>
    <xf numFmtId="0" fontId="28" fillId="4" borderId="26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21" fillId="2" borderId="5" xfId="1" applyFont="1" applyFill="1" applyBorder="1" applyAlignment="1">
      <alignment horizontal="center"/>
    </xf>
    <xf numFmtId="0" fontId="21" fillId="2" borderId="1" xfId="1" applyFont="1" applyFill="1" applyBorder="1" applyAlignment="1">
      <alignment horizontal="center"/>
    </xf>
    <xf numFmtId="0" fontId="21" fillId="0" borderId="11" xfId="1" applyFont="1" applyFill="1" applyBorder="1" applyAlignment="1">
      <alignment horizontal="left"/>
    </xf>
    <xf numFmtId="0" fontId="21" fillId="0" borderId="13" xfId="1" applyFont="1" applyBorder="1" applyAlignment="1">
      <alignment horizontal="center"/>
    </xf>
    <xf numFmtId="0" fontId="9" fillId="9" borderId="33" xfId="0" applyFont="1" applyFill="1" applyBorder="1" applyAlignment="1">
      <alignment horizontal="justify" vertical="center"/>
    </xf>
    <xf numFmtId="0" fontId="9" fillId="9" borderId="34" xfId="0" applyFont="1" applyFill="1" applyBorder="1" applyAlignment="1">
      <alignment horizontal="justify" vertical="center"/>
    </xf>
    <xf numFmtId="0" fontId="17" fillId="4" borderId="51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21" fillId="4" borderId="5" xfId="1" applyFont="1" applyFill="1" applyBorder="1" applyAlignment="1">
      <alignment horizontal="center"/>
    </xf>
    <xf numFmtId="0" fontId="21" fillId="4" borderId="1" xfId="1" applyFont="1" applyFill="1" applyBorder="1" applyAlignment="1">
      <alignment horizontal="center"/>
    </xf>
    <xf numFmtId="0" fontId="24" fillId="6" borderId="23" xfId="1" applyFont="1" applyFill="1" applyBorder="1" applyAlignment="1">
      <alignment horizontal="center" vertical="center" wrapText="1"/>
    </xf>
    <xf numFmtId="0" fontId="24" fillId="6" borderId="8" xfId="1" applyFont="1" applyFill="1" applyBorder="1" applyAlignment="1">
      <alignment horizontal="center" vertical="center" wrapText="1"/>
    </xf>
    <xf numFmtId="0" fontId="24" fillId="3" borderId="24" xfId="1" applyFont="1" applyFill="1" applyBorder="1" applyAlignment="1">
      <alignment horizontal="center" vertical="center" wrapText="1"/>
    </xf>
    <xf numFmtId="0" fontId="24" fillId="3" borderId="12" xfId="1" applyFont="1" applyFill="1" applyBorder="1" applyAlignment="1">
      <alignment horizontal="center" vertical="center" wrapText="1"/>
    </xf>
    <xf numFmtId="0" fontId="24" fillId="0" borderId="22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4" fillId="0" borderId="23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3" borderId="23" xfId="1" applyFont="1" applyFill="1" applyBorder="1" applyAlignment="1">
      <alignment horizontal="center" vertical="center" wrapText="1"/>
    </xf>
    <xf numFmtId="0" fontId="24" fillId="3" borderId="8" xfId="1" applyFont="1" applyFill="1" applyBorder="1" applyAlignment="1">
      <alignment horizontal="center" vertical="center" wrapText="1"/>
    </xf>
    <xf numFmtId="0" fontId="24" fillId="6" borderId="10" xfId="1" applyFont="1" applyFill="1" applyBorder="1" applyAlignment="1">
      <alignment horizontal="center" vertical="center" wrapText="1"/>
    </xf>
    <xf numFmtId="0" fontId="24" fillId="6" borderId="32" xfId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/>
    <xf numFmtId="2" fontId="13" fillId="6" borderId="1" xfId="0" applyNumberFormat="1" applyFont="1" applyFill="1" applyBorder="1" applyAlignment="1">
      <alignment horizontal="center"/>
    </xf>
    <xf numFmtId="0" fontId="12" fillId="0" borderId="1" xfId="0" applyFont="1" applyBorder="1" applyAlignment="1"/>
    <xf numFmtId="0" fontId="24" fillId="0" borderId="0" xfId="0" applyFont="1" applyAlignment="1">
      <alignment horizontal="center"/>
    </xf>
    <xf numFmtId="0" fontId="15" fillId="3" borderId="44" xfId="6" applyFont="1" applyFill="1" applyBorder="1" applyAlignment="1">
      <alignment horizontal="center" vertical="center" wrapText="1"/>
    </xf>
    <xf numFmtId="0" fontId="15" fillId="3" borderId="45" xfId="6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wrapText="1"/>
    </xf>
    <xf numFmtId="0" fontId="15" fillId="3" borderId="21" xfId="0" applyFont="1" applyFill="1" applyBorder="1" applyAlignment="1">
      <alignment horizontal="center" wrapText="1"/>
    </xf>
    <xf numFmtId="0" fontId="15" fillId="0" borderId="17" xfId="1" applyFont="1" applyFill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5" fillId="0" borderId="3" xfId="1" applyFont="1" applyFill="1" applyBorder="1" applyAlignment="1">
      <alignment horizontal="left"/>
    </xf>
    <xf numFmtId="0" fontId="15" fillId="0" borderId="14" xfId="1" applyFont="1" applyFill="1" applyBorder="1" applyAlignment="1">
      <alignment horizontal="left"/>
    </xf>
    <xf numFmtId="0" fontId="15" fillId="3" borderId="15" xfId="1" applyFont="1" applyFill="1" applyBorder="1" applyAlignment="1">
      <alignment horizontal="center"/>
    </xf>
    <xf numFmtId="0" fontId="15" fillId="3" borderId="29" xfId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13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5" fillId="0" borderId="27" xfId="1" applyFont="1" applyFill="1" applyBorder="1" applyAlignment="1">
      <alignment horizontal="left"/>
    </xf>
    <xf numFmtId="0" fontId="15" fillId="0" borderId="28" xfId="1" applyFont="1" applyFill="1" applyBorder="1" applyAlignment="1">
      <alignment horizontal="left"/>
    </xf>
    <xf numFmtId="0" fontId="17" fillId="6" borderId="18" xfId="6" applyFont="1" applyFill="1" applyBorder="1" applyAlignment="1">
      <alignment horizontal="center" vertical="center" wrapText="1"/>
    </xf>
    <xf numFmtId="0" fontId="17" fillId="6" borderId="14" xfId="6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6" borderId="23" xfId="6" applyFont="1" applyFill="1" applyBorder="1" applyAlignment="1">
      <alignment horizontal="center" vertical="center" wrapText="1"/>
    </xf>
    <xf numFmtId="0" fontId="15" fillId="6" borderId="8" xfId="6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2" fillId="0" borderId="1" xfId="0" applyFont="1" applyFill="1" applyBorder="1" applyAlignment="1"/>
    <xf numFmtId="0" fontId="25" fillId="6" borderId="1" xfId="0" applyFont="1" applyFill="1" applyBorder="1" applyAlignment="1">
      <alignment horizontal="left"/>
    </xf>
    <xf numFmtId="0" fontId="28" fillId="5" borderId="25" xfId="0" applyFont="1" applyFill="1" applyBorder="1" applyAlignment="1">
      <alignment horizontal="center"/>
    </xf>
    <xf numFmtId="0" fontId="28" fillId="5" borderId="26" xfId="0" applyFont="1" applyFill="1" applyBorder="1" applyAlignment="1">
      <alignment horizontal="center"/>
    </xf>
    <xf numFmtId="0" fontId="28" fillId="2" borderId="25" xfId="0" applyFont="1" applyFill="1" applyBorder="1" applyAlignment="1">
      <alignment horizontal="left"/>
    </xf>
    <xf numFmtId="0" fontId="28" fillId="2" borderId="26" xfId="0" applyFont="1" applyFill="1" applyBorder="1" applyAlignment="1">
      <alignment horizontal="left"/>
    </xf>
    <xf numFmtId="0" fontId="21" fillId="5" borderId="11" xfId="1" applyFont="1" applyFill="1" applyBorder="1" applyAlignment="1">
      <alignment horizontal="left"/>
    </xf>
    <xf numFmtId="0" fontId="21" fillId="5" borderId="3" xfId="1" applyFont="1" applyFill="1" applyBorder="1" applyAlignment="1">
      <alignment horizontal="left"/>
    </xf>
    <xf numFmtId="0" fontId="21" fillId="5" borderId="14" xfId="1" applyFont="1" applyFill="1" applyBorder="1" applyAlignment="1">
      <alignment horizontal="left"/>
    </xf>
    <xf numFmtId="0" fontId="21" fillId="2" borderId="5" xfId="1" applyFont="1" applyFill="1" applyBorder="1" applyAlignment="1">
      <alignment horizontal="left"/>
    </xf>
    <xf numFmtId="0" fontId="21" fillId="2" borderId="1" xfId="1" applyFont="1" applyFill="1" applyBorder="1" applyAlignment="1">
      <alignment horizontal="left"/>
    </xf>
    <xf numFmtId="0" fontId="5" fillId="5" borderId="54" xfId="1" applyFont="1" applyFill="1" applyBorder="1" applyAlignment="1">
      <alignment horizontal="left"/>
    </xf>
    <xf numFmtId="0" fontId="5" fillId="5" borderId="53" xfId="1" applyFont="1" applyFill="1" applyBorder="1" applyAlignment="1">
      <alignment horizontal="left"/>
    </xf>
    <xf numFmtId="0" fontId="17" fillId="0" borderId="13" xfId="1" applyFont="1" applyBorder="1" applyAlignment="1">
      <alignment horizontal="center"/>
    </xf>
    <xf numFmtId="0" fontId="24" fillId="6" borderId="22" xfId="1" applyFont="1" applyFill="1" applyBorder="1" applyAlignment="1">
      <alignment horizontal="center" vertical="center" wrapText="1"/>
    </xf>
    <xf numFmtId="0" fontId="24" fillId="6" borderId="25" xfId="1" applyFont="1" applyFill="1" applyBorder="1" applyAlignment="1">
      <alignment horizontal="center" vertical="center" wrapText="1"/>
    </xf>
    <xf numFmtId="0" fontId="24" fillId="6" borderId="26" xfId="1" applyFont="1" applyFill="1" applyBorder="1" applyAlignment="1">
      <alignment horizontal="center" vertical="center" wrapText="1"/>
    </xf>
    <xf numFmtId="0" fontId="24" fillId="6" borderId="21" xfId="1" applyFont="1" applyFill="1" applyBorder="1" applyAlignment="1">
      <alignment horizontal="center" vertical="center" wrapText="1"/>
    </xf>
    <xf numFmtId="2" fontId="24" fillId="3" borderId="24" xfId="1" applyNumberFormat="1" applyFont="1" applyFill="1" applyBorder="1" applyAlignment="1">
      <alignment horizontal="center" vertical="center" wrapText="1"/>
    </xf>
    <xf numFmtId="2" fontId="24" fillId="3" borderId="2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4" fillId="6" borderId="16" xfId="1" applyFont="1" applyFill="1" applyBorder="1" applyAlignment="1">
      <alignment horizontal="center" vertical="center" wrapText="1"/>
    </xf>
    <xf numFmtId="0" fontId="24" fillId="6" borderId="35" xfId="1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justify" vertical="center"/>
    </xf>
    <xf numFmtId="0" fontId="9" fillId="5" borderId="34" xfId="0" applyFont="1" applyFill="1" applyBorder="1" applyAlignment="1">
      <alignment horizontal="justify" vertical="center"/>
    </xf>
    <xf numFmtId="0" fontId="17" fillId="5" borderId="22" xfId="0" applyFont="1" applyFill="1" applyBorder="1" applyAlignment="1">
      <alignment horizontal="center"/>
    </xf>
    <xf numFmtId="0" fontId="17" fillId="5" borderId="23" xfId="0" applyFont="1" applyFill="1" applyBorder="1" applyAlignment="1">
      <alignment horizontal="center"/>
    </xf>
    <xf numFmtId="0" fontId="15" fillId="0" borderId="41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9" fontId="15" fillId="0" borderId="8" xfId="1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6" borderId="10" xfId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 2" xfId="6"/>
    <cellStyle name="Обычный 3" xfId="4"/>
    <cellStyle name="Обычный 4" xfId="3"/>
    <cellStyle name="Финансовый 2" xfId="2"/>
    <cellStyle name="Финансовый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12"/>
  <sheetViews>
    <sheetView zoomScale="70" zoomScaleNormal="70" workbookViewId="0">
      <selection activeCell="C52" sqref="C52:C62"/>
    </sheetView>
  </sheetViews>
  <sheetFormatPr defaultColWidth="9.140625" defaultRowHeight="15" x14ac:dyDescent="0.25"/>
  <cols>
    <col min="1" max="1" width="8.7109375" style="26" customWidth="1"/>
    <col min="2" max="2" width="8.42578125" style="26" customWidth="1"/>
    <col min="3" max="3" width="49.85546875" style="274" customWidth="1"/>
    <col min="4" max="4" width="10.85546875" style="137" customWidth="1"/>
    <col min="5" max="5" width="23.28515625" style="137" customWidth="1"/>
    <col min="6" max="6" width="11.140625" style="137" customWidth="1"/>
    <col min="7" max="7" width="10.5703125" style="137" customWidth="1"/>
    <col min="8" max="8" width="11" style="137" customWidth="1"/>
    <col min="9" max="9" width="14.7109375" style="137" customWidth="1"/>
    <col min="10" max="10" width="11" style="137" customWidth="1"/>
    <col min="11" max="11" width="23.7109375" style="74" customWidth="1"/>
    <col min="12" max="12" width="23.7109375" style="127" customWidth="1"/>
    <col min="13" max="13" width="14.7109375" style="26" customWidth="1"/>
    <col min="14" max="14" width="20.28515625" style="26" customWidth="1"/>
    <col min="15" max="16384" width="9.140625" style="26"/>
  </cols>
  <sheetData>
    <row r="1" spans="1:65" x14ac:dyDescent="0.25">
      <c r="K1" s="302"/>
      <c r="L1" s="216" t="s">
        <v>48</v>
      </c>
      <c r="M1" s="89"/>
    </row>
    <row r="2" spans="1:65" s="1" customFormat="1" ht="15.75" x14ac:dyDescent="0.25">
      <c r="B2" s="2"/>
      <c r="C2" s="275"/>
      <c r="D2" s="4"/>
      <c r="E2" s="4"/>
      <c r="F2" s="129"/>
      <c r="G2" s="129"/>
      <c r="H2" s="129"/>
      <c r="I2" s="129"/>
      <c r="J2" s="129"/>
      <c r="K2" s="267"/>
      <c r="M2" s="20"/>
      <c r="N2" s="5"/>
      <c r="O2" s="5"/>
    </row>
    <row r="3" spans="1:65" s="5" customFormat="1" ht="15.75" x14ac:dyDescent="0.25">
      <c r="B3" s="2"/>
      <c r="C3" s="275"/>
      <c r="D3" s="4"/>
      <c r="E3" s="4"/>
      <c r="F3" s="23"/>
      <c r="G3" s="23"/>
      <c r="H3" s="23"/>
      <c r="I3" s="23"/>
      <c r="J3" s="21"/>
      <c r="K3" s="303"/>
      <c r="L3" s="7" t="s">
        <v>58</v>
      </c>
      <c r="M3" s="21"/>
      <c r="N3" s="6"/>
      <c r="O3" s="6"/>
      <c r="P3" s="6"/>
    </row>
    <row r="4" spans="1:65" s="5" customFormat="1" ht="15.75" x14ac:dyDescent="0.25">
      <c r="B4" s="2"/>
      <c r="C4" s="275"/>
      <c r="D4" s="4"/>
      <c r="E4" s="4"/>
      <c r="F4" s="130"/>
      <c r="G4" s="130"/>
      <c r="H4" s="130"/>
      <c r="I4" s="131"/>
      <c r="J4" s="21"/>
      <c r="K4" s="304" t="s">
        <v>59</v>
      </c>
      <c r="L4" s="7" t="s">
        <v>60</v>
      </c>
      <c r="M4" s="21"/>
      <c r="N4" s="6"/>
      <c r="O4" s="6"/>
      <c r="P4" s="6"/>
    </row>
    <row r="5" spans="1:65" s="5" customFormat="1" ht="15.75" x14ac:dyDescent="0.25">
      <c r="B5" s="346"/>
      <c r="C5" s="346"/>
      <c r="D5" s="346"/>
      <c r="E5" s="346"/>
      <c r="F5" s="346"/>
      <c r="G5" s="346"/>
      <c r="H5" s="346"/>
      <c r="I5" s="346"/>
      <c r="J5" s="22"/>
      <c r="K5" s="304" t="s">
        <v>61</v>
      </c>
      <c r="L5" s="10"/>
      <c r="M5" s="22"/>
      <c r="N5" s="9"/>
      <c r="O5" s="9"/>
      <c r="P5" s="9"/>
    </row>
    <row r="6" spans="1:65" s="1" customFormat="1" ht="14.45" customHeight="1" x14ac:dyDescent="0.25">
      <c r="B6" s="11"/>
      <c r="C6" s="274"/>
      <c r="D6" s="366" t="s">
        <v>62</v>
      </c>
      <c r="E6" s="366"/>
      <c r="F6" s="163"/>
      <c r="G6" s="129"/>
      <c r="H6" s="129"/>
      <c r="I6" s="129"/>
      <c r="J6" s="129"/>
      <c r="K6" s="267"/>
      <c r="M6" s="20"/>
      <c r="N6" s="5"/>
      <c r="O6" s="5"/>
    </row>
    <row r="7" spans="1:65" s="5" customFormat="1" ht="15.75" x14ac:dyDescent="0.25">
      <c r="B7" s="167"/>
      <c r="C7" s="276"/>
      <c r="D7" s="132"/>
      <c r="E7" s="12"/>
      <c r="F7" s="12"/>
      <c r="G7" s="132"/>
      <c r="H7" s="132"/>
      <c r="I7" s="132"/>
      <c r="J7" s="132"/>
      <c r="K7" s="303"/>
      <c r="M7" s="20"/>
    </row>
    <row r="8" spans="1:65" s="5" customFormat="1" ht="13.5" customHeight="1" x14ac:dyDescent="0.25">
      <c r="B8" s="14"/>
      <c r="C8" s="274"/>
      <c r="D8" s="129"/>
      <c r="E8" s="164" t="s">
        <v>63</v>
      </c>
      <c r="F8" s="367" t="s">
        <v>64</v>
      </c>
      <c r="G8" s="367"/>
      <c r="H8" s="132"/>
      <c r="I8" s="132"/>
      <c r="J8" s="129"/>
      <c r="K8" s="303"/>
      <c r="M8" s="20"/>
    </row>
    <row r="9" spans="1:65" s="5" customFormat="1" ht="15" customHeight="1" x14ac:dyDescent="0.25">
      <c r="B9" s="13"/>
      <c r="C9" s="277"/>
      <c r="D9" s="133" t="s">
        <v>0</v>
      </c>
      <c r="E9" s="165"/>
      <c r="F9" s="368"/>
      <c r="G9" s="368"/>
      <c r="H9" s="129" t="s">
        <v>65</v>
      </c>
      <c r="I9" s="129"/>
      <c r="J9" s="129"/>
      <c r="K9" s="150"/>
      <c r="L9" s="11"/>
      <c r="M9" s="23"/>
      <c r="N9" s="16"/>
      <c r="O9" s="16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s="5" customFormat="1" ht="15" customHeight="1" x14ac:dyDescent="0.25">
      <c r="B10" s="13"/>
      <c r="C10" s="277"/>
      <c r="D10" s="133"/>
      <c r="E10" s="17"/>
      <c r="F10" s="17"/>
      <c r="G10" s="17"/>
      <c r="H10" s="129" t="s">
        <v>135</v>
      </c>
      <c r="I10" s="129"/>
      <c r="J10" s="129"/>
      <c r="K10" s="139"/>
      <c r="L10" s="100"/>
      <c r="M10" s="23"/>
      <c r="N10" s="16"/>
      <c r="O10" s="16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345"/>
      <c r="AI10" s="345"/>
      <c r="AJ10" s="345"/>
      <c r="AK10" s="11" t="s">
        <v>66</v>
      </c>
      <c r="AL10" s="11"/>
      <c r="AM10" s="353"/>
      <c r="AN10" s="353"/>
      <c r="AO10" s="353"/>
      <c r="AP10" s="353"/>
      <c r="AQ10" s="353"/>
      <c r="AR10" s="353"/>
      <c r="AS10" s="353"/>
      <c r="AT10" s="353"/>
      <c r="AU10" s="353"/>
      <c r="AV10" s="354">
        <v>20</v>
      </c>
      <c r="AW10" s="354"/>
      <c r="AX10" s="354"/>
      <c r="AY10" s="354"/>
      <c r="AZ10" s="355"/>
      <c r="BA10" s="355"/>
      <c r="BB10" s="355"/>
      <c r="BC10" s="11"/>
      <c r="BD10" s="11" t="s">
        <v>67</v>
      </c>
      <c r="BE10" s="11"/>
      <c r="BF10" s="11"/>
      <c r="BG10" s="11"/>
      <c r="BH10" s="11"/>
      <c r="BI10" s="345"/>
      <c r="BJ10" s="345"/>
      <c r="BK10" s="345"/>
      <c r="BL10" s="345"/>
      <c r="BM10" s="345"/>
    </row>
    <row r="11" spans="1:65" s="5" customFormat="1" ht="15" customHeight="1" x14ac:dyDescent="0.25">
      <c r="B11" s="13"/>
      <c r="C11" s="369" t="s">
        <v>143</v>
      </c>
      <c r="D11" s="369"/>
      <c r="E11" s="17"/>
      <c r="F11" s="17"/>
      <c r="G11" s="17"/>
      <c r="H11" s="129" t="s">
        <v>84</v>
      </c>
      <c r="I11" s="129"/>
      <c r="J11" s="134">
        <f>D104</f>
        <v>0</v>
      </c>
      <c r="K11" s="150" t="s">
        <v>68</v>
      </c>
      <c r="L11" s="11"/>
      <c r="M11" s="23"/>
      <c r="N11" s="16"/>
      <c r="O11" s="16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11"/>
      <c r="BG11" s="11"/>
      <c r="BH11" s="11"/>
      <c r="BI11" s="11"/>
      <c r="BJ11" s="11"/>
      <c r="BK11" s="11"/>
      <c r="BL11" s="11"/>
      <c r="BM11" s="168" t="s">
        <v>68</v>
      </c>
    </row>
    <row r="12" spans="1:65" s="5" customFormat="1" ht="15" customHeight="1" x14ac:dyDescent="0.25">
      <c r="B12" s="13"/>
      <c r="C12" s="278"/>
      <c r="D12" s="135"/>
      <c r="E12" s="17"/>
      <c r="F12" s="17"/>
      <c r="G12" s="17"/>
      <c r="H12" s="129"/>
      <c r="I12" s="129"/>
      <c r="J12" s="129"/>
      <c r="K12" s="267"/>
      <c r="L12" s="11"/>
      <c r="M12" s="23"/>
      <c r="N12" s="16"/>
      <c r="O12" s="16"/>
      <c r="P12" s="11"/>
      <c r="Q12" s="11"/>
    </row>
    <row r="13" spans="1:65" ht="16.5" thickBot="1" x14ac:dyDescent="0.3">
      <c r="C13" s="279"/>
      <c r="K13" s="271"/>
      <c r="L13" s="26"/>
      <c r="M13" s="89"/>
      <c r="N13" s="217"/>
      <c r="O13" s="217"/>
    </row>
    <row r="14" spans="1:65" ht="12.75" customHeight="1" thickBot="1" x14ac:dyDescent="0.3">
      <c r="A14" s="349" t="s">
        <v>69</v>
      </c>
      <c r="B14" s="350"/>
      <c r="C14" s="372" t="s">
        <v>70</v>
      </c>
      <c r="D14" s="374" t="s">
        <v>77</v>
      </c>
      <c r="E14" s="374" t="s">
        <v>71</v>
      </c>
      <c r="F14" s="376" t="s">
        <v>82</v>
      </c>
      <c r="G14" s="377"/>
      <c r="H14" s="378"/>
      <c r="I14" s="378"/>
      <c r="J14" s="379"/>
      <c r="K14" s="370" t="s">
        <v>76</v>
      </c>
      <c r="L14" s="357" t="s">
        <v>73</v>
      </c>
      <c r="M14" s="365"/>
      <c r="N14" s="356"/>
      <c r="O14" s="356"/>
    </row>
    <row r="15" spans="1:65" ht="192" customHeight="1" x14ac:dyDescent="0.2">
      <c r="A15" s="19" t="s">
        <v>74</v>
      </c>
      <c r="B15" s="166" t="s">
        <v>75</v>
      </c>
      <c r="C15" s="373"/>
      <c r="D15" s="375"/>
      <c r="E15" s="375"/>
      <c r="F15" s="178" t="s">
        <v>29</v>
      </c>
      <c r="G15" s="179" t="s">
        <v>32</v>
      </c>
      <c r="H15" s="171" t="s">
        <v>33</v>
      </c>
      <c r="I15" s="171" t="s">
        <v>40</v>
      </c>
      <c r="J15" s="170" t="s">
        <v>34</v>
      </c>
      <c r="K15" s="371"/>
      <c r="L15" s="358"/>
      <c r="M15" s="365"/>
      <c r="N15" s="356"/>
      <c r="O15" s="356"/>
    </row>
    <row r="16" spans="1:65" x14ac:dyDescent="0.2">
      <c r="A16" s="253">
        <v>1</v>
      </c>
      <c r="B16" s="218">
        <v>2</v>
      </c>
      <c r="C16" s="280">
        <v>3</v>
      </c>
      <c r="D16" s="179">
        <v>4</v>
      </c>
      <c r="E16" s="179">
        <v>5</v>
      </c>
      <c r="F16" s="179">
        <v>6</v>
      </c>
      <c r="G16" s="179">
        <v>7</v>
      </c>
      <c r="H16" s="179">
        <v>8</v>
      </c>
      <c r="I16" s="179">
        <v>9</v>
      </c>
      <c r="J16" s="179">
        <v>10</v>
      </c>
      <c r="K16" s="305">
        <v>11</v>
      </c>
      <c r="L16" s="254">
        <v>12</v>
      </c>
      <c r="M16" s="89"/>
      <c r="N16" s="89"/>
      <c r="O16" s="217"/>
    </row>
    <row r="17" spans="1:14" x14ac:dyDescent="0.25">
      <c r="A17" s="253"/>
      <c r="B17" s="180"/>
      <c r="C17" s="188" t="s">
        <v>3</v>
      </c>
      <c r="D17" s="189"/>
      <c r="E17" s="184"/>
      <c r="F17" s="189"/>
      <c r="G17" s="189"/>
      <c r="H17" s="189"/>
      <c r="I17" s="189"/>
      <c r="J17" s="189"/>
      <c r="K17" s="219">
        <f t="shared" ref="K17:K28" si="0">SUM(E17:J17)</f>
        <v>0</v>
      </c>
      <c r="L17" s="255"/>
      <c r="M17" s="89"/>
    </row>
    <row r="18" spans="1:14" ht="30" x14ac:dyDescent="0.25">
      <c r="A18" s="253"/>
      <c r="B18" s="180"/>
      <c r="C18" s="281" t="s">
        <v>117</v>
      </c>
      <c r="D18" s="220"/>
      <c r="E18" s="184"/>
      <c r="F18" s="189"/>
      <c r="G18" s="189"/>
      <c r="H18" s="189"/>
      <c r="I18" s="189"/>
      <c r="J18" s="189"/>
      <c r="K18" s="219">
        <f t="shared" si="0"/>
        <v>0</v>
      </c>
      <c r="L18" s="255"/>
    </row>
    <row r="19" spans="1:14" x14ac:dyDescent="0.25">
      <c r="A19" s="253"/>
      <c r="B19" s="180"/>
      <c r="C19" s="281" t="s">
        <v>119</v>
      </c>
      <c r="D19" s="220"/>
      <c r="E19" s="184"/>
      <c r="F19" s="189"/>
      <c r="G19" s="189"/>
      <c r="H19" s="189"/>
      <c r="I19" s="189"/>
      <c r="J19" s="189"/>
      <c r="K19" s="219"/>
      <c r="L19" s="255"/>
    </row>
    <row r="20" spans="1:14" ht="30" x14ac:dyDescent="0.25">
      <c r="A20" s="253"/>
      <c r="B20" s="180"/>
      <c r="C20" s="281" t="s">
        <v>118</v>
      </c>
      <c r="D20" s="220"/>
      <c r="E20" s="184"/>
      <c r="F20" s="189"/>
      <c r="G20" s="189"/>
      <c r="H20" s="189"/>
      <c r="I20" s="189"/>
      <c r="J20" s="189"/>
      <c r="K20" s="219">
        <f t="shared" si="0"/>
        <v>0</v>
      </c>
      <c r="L20" s="255"/>
    </row>
    <row r="21" spans="1:14" ht="30" x14ac:dyDescent="0.2">
      <c r="A21" s="253"/>
      <c r="B21" s="180"/>
      <c r="C21" s="282" t="s">
        <v>116</v>
      </c>
      <c r="D21" s="220"/>
      <c r="E21" s="184"/>
      <c r="F21" s="221"/>
      <c r="G21" s="185"/>
      <c r="H21" s="185"/>
      <c r="I21" s="185"/>
      <c r="J21" s="185"/>
      <c r="K21" s="219">
        <f t="shared" si="0"/>
        <v>0</v>
      </c>
      <c r="L21" s="255"/>
      <c r="N21" s="74"/>
    </row>
    <row r="22" spans="1:14" x14ac:dyDescent="0.25">
      <c r="A22" s="253"/>
      <c r="B22" s="180"/>
      <c r="C22" s="222" t="s">
        <v>4</v>
      </c>
      <c r="D22" s="189"/>
      <c r="E22" s="184"/>
      <c r="F22" s="221"/>
      <c r="G22" s="185"/>
      <c r="H22" s="185"/>
      <c r="I22" s="185"/>
      <c r="J22" s="185"/>
      <c r="K22" s="219">
        <f t="shared" si="0"/>
        <v>0</v>
      </c>
      <c r="L22" s="255"/>
    </row>
    <row r="23" spans="1:14" x14ac:dyDescent="0.25">
      <c r="A23" s="253"/>
      <c r="B23" s="180"/>
      <c r="C23" s="188" t="s">
        <v>36</v>
      </c>
      <c r="D23" s="189"/>
      <c r="E23" s="184"/>
      <c r="F23" s="221"/>
      <c r="G23" s="223"/>
      <c r="H23" s="223"/>
      <c r="I23" s="223"/>
      <c r="J23" s="223"/>
      <c r="K23" s="219">
        <f t="shared" si="0"/>
        <v>0</v>
      </c>
      <c r="L23" s="255"/>
    </row>
    <row r="24" spans="1:14" ht="12.75" x14ac:dyDescent="0.2">
      <c r="A24" s="351"/>
      <c r="B24" s="328"/>
      <c r="C24" s="330" t="s">
        <v>52</v>
      </c>
      <c r="D24" s="189"/>
      <c r="E24" s="342"/>
      <c r="F24" s="359"/>
      <c r="G24" s="326"/>
      <c r="H24" s="326"/>
      <c r="I24" s="326"/>
      <c r="J24" s="326"/>
      <c r="K24" s="361">
        <f t="shared" si="0"/>
        <v>0</v>
      </c>
      <c r="L24" s="363"/>
    </row>
    <row r="25" spans="1:14" ht="12.75" customHeight="1" x14ac:dyDescent="0.2">
      <c r="A25" s="352"/>
      <c r="B25" s="329"/>
      <c r="C25" s="331"/>
      <c r="D25" s="189"/>
      <c r="E25" s="327"/>
      <c r="F25" s="327"/>
      <c r="G25" s="327"/>
      <c r="H25" s="327"/>
      <c r="I25" s="327"/>
      <c r="J25" s="327"/>
      <c r="K25" s="362"/>
      <c r="L25" s="364"/>
    </row>
    <row r="26" spans="1:14" ht="12.75" customHeight="1" x14ac:dyDescent="0.25">
      <c r="A26" s="256"/>
      <c r="B26" s="224"/>
      <c r="C26" s="330" t="s">
        <v>52</v>
      </c>
      <c r="D26" s="189"/>
      <c r="E26" s="342"/>
      <c r="F26" s="359"/>
      <c r="G26" s="326"/>
      <c r="H26" s="326"/>
      <c r="I26" s="326"/>
      <c r="J26" s="326"/>
      <c r="K26" s="361">
        <f t="shared" si="0"/>
        <v>0</v>
      </c>
      <c r="L26" s="257"/>
    </row>
    <row r="27" spans="1:14" ht="12.75" customHeight="1" x14ac:dyDescent="0.25">
      <c r="A27" s="256"/>
      <c r="B27" s="224"/>
      <c r="C27" s="331"/>
      <c r="D27" s="189"/>
      <c r="E27" s="327"/>
      <c r="F27" s="327"/>
      <c r="G27" s="327"/>
      <c r="H27" s="327"/>
      <c r="I27" s="327"/>
      <c r="J27" s="327"/>
      <c r="K27" s="362"/>
      <c r="L27" s="257"/>
    </row>
    <row r="28" spans="1:14" ht="30" x14ac:dyDescent="0.25">
      <c r="A28" s="253"/>
      <c r="B28" s="180"/>
      <c r="C28" s="258" t="s">
        <v>134</v>
      </c>
      <c r="D28" s="225"/>
      <c r="E28" s="225"/>
      <c r="F28" s="226"/>
      <c r="G28" s="226"/>
      <c r="H28" s="226"/>
      <c r="I28" s="226"/>
      <c r="J28" s="226"/>
      <c r="K28" s="219">
        <f t="shared" si="0"/>
        <v>0</v>
      </c>
      <c r="L28" s="255"/>
    </row>
    <row r="29" spans="1:14" x14ac:dyDescent="0.25">
      <c r="A29" s="253"/>
      <c r="B29" s="180"/>
      <c r="C29" s="188" t="s">
        <v>132</v>
      </c>
      <c r="D29" s="189"/>
      <c r="E29" s="184"/>
      <c r="F29" s="189"/>
      <c r="G29" s="223"/>
      <c r="H29" s="223"/>
      <c r="I29" s="223"/>
      <c r="J29" s="223"/>
      <c r="K29" s="219">
        <f t="shared" ref="K29:K96" si="1">SUM(E29:J29)</f>
        <v>0</v>
      </c>
      <c r="L29" s="255"/>
    </row>
    <row r="30" spans="1:14" x14ac:dyDescent="0.25">
      <c r="A30" s="253"/>
      <c r="B30" s="180"/>
      <c r="C30" s="283" t="s">
        <v>133</v>
      </c>
      <c r="D30" s="189"/>
      <c r="E30" s="184"/>
      <c r="F30" s="189"/>
      <c r="G30" s="223"/>
      <c r="H30" s="223"/>
      <c r="I30" s="223"/>
      <c r="J30" s="223"/>
      <c r="K30" s="219">
        <f t="shared" si="1"/>
        <v>0</v>
      </c>
      <c r="L30" s="255"/>
    </row>
    <row r="31" spans="1:14" x14ac:dyDescent="0.25">
      <c r="A31" s="253"/>
      <c r="B31" s="180"/>
      <c r="C31" s="188" t="s">
        <v>8</v>
      </c>
      <c r="D31" s="225"/>
      <c r="E31" s="227"/>
      <c r="F31" s="226"/>
      <c r="G31" s="226"/>
      <c r="H31" s="226"/>
      <c r="I31" s="228"/>
      <c r="J31" s="226"/>
      <c r="K31" s="219">
        <f t="shared" si="1"/>
        <v>0</v>
      </c>
      <c r="L31" s="255"/>
    </row>
    <row r="32" spans="1:14" x14ac:dyDescent="0.25">
      <c r="A32" s="253"/>
      <c r="B32" s="180"/>
      <c r="C32" s="188" t="s">
        <v>5</v>
      </c>
      <c r="D32" s="225"/>
      <c r="E32" s="225"/>
      <c r="F32" s="226"/>
      <c r="G32" s="226"/>
      <c r="H32" s="226"/>
      <c r="I32" s="228"/>
      <c r="J32" s="226"/>
      <c r="K32" s="219">
        <f t="shared" si="1"/>
        <v>0</v>
      </c>
      <c r="L32" s="255"/>
    </row>
    <row r="33" spans="1:12" x14ac:dyDescent="0.25">
      <c r="A33" s="253"/>
      <c r="B33" s="180"/>
      <c r="C33" s="188" t="s">
        <v>9</v>
      </c>
      <c r="D33" s="225"/>
      <c r="E33" s="227"/>
      <c r="F33" s="226"/>
      <c r="G33" s="226"/>
      <c r="H33" s="226"/>
      <c r="I33" s="226"/>
      <c r="J33" s="226"/>
      <c r="K33" s="219">
        <f t="shared" si="1"/>
        <v>0</v>
      </c>
      <c r="L33" s="255"/>
    </row>
    <row r="34" spans="1:12" x14ac:dyDescent="0.25">
      <c r="A34" s="253"/>
      <c r="B34" s="180"/>
      <c r="C34" s="187" t="s">
        <v>15</v>
      </c>
      <c r="D34" s="225"/>
      <c r="E34" s="225"/>
      <c r="F34" s="226"/>
      <c r="G34" s="226"/>
      <c r="H34" s="226"/>
      <c r="I34" s="226"/>
      <c r="J34" s="226"/>
      <c r="K34" s="219">
        <f t="shared" si="1"/>
        <v>0</v>
      </c>
      <c r="L34" s="255"/>
    </row>
    <row r="35" spans="1:12" x14ac:dyDescent="0.25">
      <c r="A35" s="253"/>
      <c r="B35" s="180"/>
      <c r="C35" s="187" t="s">
        <v>18</v>
      </c>
      <c r="D35" s="225"/>
      <c r="E35" s="225"/>
      <c r="F35" s="226"/>
      <c r="G35" s="226"/>
      <c r="H35" s="226"/>
      <c r="I35" s="226"/>
      <c r="J35" s="226"/>
      <c r="K35" s="219">
        <f t="shared" si="1"/>
        <v>0</v>
      </c>
      <c r="L35" s="255"/>
    </row>
    <row r="36" spans="1:12" x14ac:dyDescent="0.25">
      <c r="A36" s="253"/>
      <c r="B36" s="180"/>
      <c r="C36" s="187" t="s">
        <v>128</v>
      </c>
      <c r="D36" s="225"/>
      <c r="E36" s="227"/>
      <c r="F36" s="226"/>
      <c r="G36" s="226"/>
      <c r="H36" s="226"/>
      <c r="I36" s="226"/>
      <c r="J36" s="226"/>
      <c r="K36" s="219">
        <f t="shared" si="1"/>
        <v>0</v>
      </c>
      <c r="L36" s="255"/>
    </row>
    <row r="37" spans="1:12" x14ac:dyDescent="0.25">
      <c r="A37" s="253"/>
      <c r="B37" s="180"/>
      <c r="C37" s="187" t="s">
        <v>11</v>
      </c>
      <c r="D37" s="225"/>
      <c r="E37" s="225"/>
      <c r="F37" s="226"/>
      <c r="G37" s="226"/>
      <c r="H37" s="226"/>
      <c r="I37" s="226"/>
      <c r="J37" s="226"/>
      <c r="K37" s="219">
        <f t="shared" si="1"/>
        <v>0</v>
      </c>
      <c r="L37" s="255"/>
    </row>
    <row r="38" spans="1:12" x14ac:dyDescent="0.25">
      <c r="A38" s="253"/>
      <c r="B38" s="180"/>
      <c r="C38" s="229" t="s">
        <v>25</v>
      </c>
      <c r="D38" s="225"/>
      <c r="E38" s="227"/>
      <c r="F38" s="226"/>
      <c r="G38" s="226"/>
      <c r="H38" s="226"/>
      <c r="I38" s="226"/>
      <c r="J38" s="226"/>
      <c r="K38" s="219">
        <f t="shared" si="1"/>
        <v>0</v>
      </c>
      <c r="L38" s="255"/>
    </row>
    <row r="39" spans="1:12" x14ac:dyDescent="0.25">
      <c r="A39" s="253"/>
      <c r="B39" s="180"/>
      <c r="C39" s="187" t="s">
        <v>27</v>
      </c>
      <c r="D39" s="225"/>
      <c r="E39" s="227"/>
      <c r="F39" s="226"/>
      <c r="G39" s="226"/>
      <c r="H39" s="226"/>
      <c r="I39" s="226"/>
      <c r="J39" s="226"/>
      <c r="K39" s="219">
        <f t="shared" si="1"/>
        <v>0</v>
      </c>
      <c r="L39" s="255"/>
    </row>
    <row r="40" spans="1:12" x14ac:dyDescent="0.25">
      <c r="A40" s="253"/>
      <c r="B40" s="180"/>
      <c r="C40" s="187" t="s">
        <v>12</v>
      </c>
      <c r="D40" s="225"/>
      <c r="E40" s="225"/>
      <c r="F40" s="226"/>
      <c r="G40" s="226"/>
      <c r="H40" s="226"/>
      <c r="I40" s="226"/>
      <c r="J40" s="226"/>
      <c r="K40" s="219">
        <f t="shared" si="1"/>
        <v>0</v>
      </c>
      <c r="L40" s="255"/>
    </row>
    <row r="41" spans="1:12" x14ac:dyDescent="0.25">
      <c r="A41" s="253"/>
      <c r="B41" s="180"/>
      <c r="C41" s="187" t="s">
        <v>104</v>
      </c>
      <c r="D41" s="225"/>
      <c r="E41" s="227"/>
      <c r="F41" s="226"/>
      <c r="G41" s="226"/>
      <c r="H41" s="226"/>
      <c r="I41" s="226"/>
      <c r="J41" s="226"/>
      <c r="K41" s="219">
        <f t="shared" si="1"/>
        <v>0</v>
      </c>
      <c r="L41" s="255"/>
    </row>
    <row r="42" spans="1:12" x14ac:dyDescent="0.25">
      <c r="A42" s="253"/>
      <c r="B42" s="180"/>
      <c r="C42" s="187" t="s">
        <v>105</v>
      </c>
      <c r="D42" s="225"/>
      <c r="E42" s="227"/>
      <c r="F42" s="226"/>
      <c r="G42" s="226"/>
      <c r="H42" s="226"/>
      <c r="I42" s="226"/>
      <c r="J42" s="226"/>
      <c r="K42" s="219"/>
      <c r="L42" s="255"/>
    </row>
    <row r="43" spans="1:12" x14ac:dyDescent="0.25">
      <c r="A43" s="253"/>
      <c r="B43" s="180"/>
      <c r="C43" s="187" t="s">
        <v>7</v>
      </c>
      <c r="D43" s="225"/>
      <c r="E43" s="227"/>
      <c r="F43" s="226"/>
      <c r="G43" s="226"/>
      <c r="H43" s="226"/>
      <c r="I43" s="226"/>
      <c r="J43" s="226"/>
      <c r="K43" s="219">
        <f t="shared" si="1"/>
        <v>0</v>
      </c>
      <c r="L43" s="255"/>
    </row>
    <row r="44" spans="1:12" x14ac:dyDescent="0.25">
      <c r="A44" s="253"/>
      <c r="B44" s="180"/>
      <c r="C44" s="187" t="s">
        <v>10</v>
      </c>
      <c r="D44" s="189"/>
      <c r="E44" s="184"/>
      <c r="F44" s="226"/>
      <c r="G44" s="226"/>
      <c r="H44" s="226"/>
      <c r="I44" s="226"/>
      <c r="J44" s="226"/>
      <c r="K44" s="219">
        <f t="shared" si="1"/>
        <v>0</v>
      </c>
      <c r="L44" s="255"/>
    </row>
    <row r="45" spans="1:12" ht="30.75" thickBot="1" x14ac:dyDescent="0.25">
      <c r="A45" s="253"/>
      <c r="B45" s="180"/>
      <c r="C45" s="172" t="s">
        <v>125</v>
      </c>
      <c r="D45" s="225"/>
      <c r="E45" s="227"/>
      <c r="F45" s="226"/>
      <c r="G45" s="226"/>
      <c r="H45" s="226"/>
      <c r="I45" s="226"/>
      <c r="J45" s="226"/>
      <c r="K45" s="219">
        <f t="shared" si="1"/>
        <v>0</v>
      </c>
      <c r="L45" s="255"/>
    </row>
    <row r="46" spans="1:12" x14ac:dyDescent="0.25">
      <c r="A46" s="253"/>
      <c r="B46" s="180"/>
      <c r="C46" s="187" t="s">
        <v>55</v>
      </c>
      <c r="D46" s="225"/>
      <c r="E46" s="230"/>
      <c r="F46" s="231"/>
      <c r="G46" s="226"/>
      <c r="H46" s="226"/>
      <c r="I46" s="226"/>
      <c r="J46" s="226"/>
      <c r="K46" s="219">
        <f t="shared" si="1"/>
        <v>0</v>
      </c>
      <c r="L46" s="255"/>
    </row>
    <row r="47" spans="1:12" x14ac:dyDescent="0.25">
      <c r="A47" s="253"/>
      <c r="B47" s="180"/>
      <c r="C47" s="187" t="s">
        <v>22</v>
      </c>
      <c r="D47" s="225"/>
      <c r="E47" s="230"/>
      <c r="F47" s="231"/>
      <c r="G47" s="226"/>
      <c r="H47" s="226"/>
      <c r="I47" s="226"/>
      <c r="J47" s="226"/>
      <c r="K47" s="219">
        <f t="shared" si="1"/>
        <v>0</v>
      </c>
      <c r="L47" s="255"/>
    </row>
    <row r="48" spans="1:12" x14ac:dyDescent="0.25">
      <c r="A48" s="253"/>
      <c r="B48" s="180"/>
      <c r="C48" s="207" t="s">
        <v>4</v>
      </c>
      <c r="D48" s="189"/>
      <c r="E48" s="184"/>
      <c r="F48" s="221"/>
      <c r="G48" s="185"/>
      <c r="H48" s="185"/>
      <c r="I48" s="226"/>
      <c r="J48" s="226"/>
      <c r="K48" s="219">
        <f>SUM(E48:J48)</f>
        <v>0</v>
      </c>
      <c r="L48" s="255"/>
    </row>
    <row r="49" spans="1:15" ht="30.75" thickBot="1" x14ac:dyDescent="0.25">
      <c r="A49" s="253"/>
      <c r="B49" s="180"/>
      <c r="C49" s="172" t="s">
        <v>116</v>
      </c>
      <c r="D49" s="189"/>
      <c r="E49" s="184"/>
      <c r="F49" s="221"/>
      <c r="G49" s="185"/>
      <c r="H49" s="226"/>
      <c r="I49" s="226"/>
      <c r="J49" s="226"/>
      <c r="K49" s="219">
        <f t="shared" si="1"/>
        <v>0</v>
      </c>
      <c r="L49" s="255"/>
    </row>
    <row r="50" spans="1:15" x14ac:dyDescent="0.25">
      <c r="A50" s="253"/>
      <c r="B50" s="180"/>
      <c r="C50" s="284" t="s">
        <v>119</v>
      </c>
      <c r="D50" s="225"/>
      <c r="E50" s="227"/>
      <c r="F50" s="226"/>
      <c r="G50" s="226"/>
      <c r="H50" s="226"/>
      <c r="I50" s="226"/>
      <c r="J50" s="226"/>
      <c r="K50" s="219">
        <f t="shared" si="1"/>
        <v>0</v>
      </c>
      <c r="L50" s="255"/>
    </row>
    <row r="51" spans="1:15" x14ac:dyDescent="0.25">
      <c r="A51" s="253"/>
      <c r="B51" s="180"/>
      <c r="C51" s="207" t="s">
        <v>14</v>
      </c>
      <c r="D51" s="225"/>
      <c r="E51" s="225"/>
      <c r="F51" s="226"/>
      <c r="G51" s="226"/>
      <c r="H51" s="226"/>
      <c r="I51" s="226"/>
      <c r="J51" s="226"/>
      <c r="K51" s="219">
        <f t="shared" ref="K51:K74" si="2">SUM(E51:J51)</f>
        <v>0</v>
      </c>
      <c r="L51" s="255"/>
    </row>
    <row r="52" spans="1:15" x14ac:dyDescent="0.2">
      <c r="A52" s="253"/>
      <c r="B52" s="180"/>
      <c r="C52" s="173" t="s">
        <v>106</v>
      </c>
      <c r="D52" s="232"/>
      <c r="E52" s="225"/>
      <c r="F52" s="226"/>
      <c r="G52" s="226"/>
      <c r="H52" s="226"/>
      <c r="I52" s="226"/>
      <c r="J52" s="226"/>
      <c r="K52" s="219">
        <f t="shared" si="2"/>
        <v>0</v>
      </c>
      <c r="L52" s="255"/>
    </row>
    <row r="53" spans="1:15" x14ac:dyDescent="0.2">
      <c r="A53" s="253"/>
      <c r="B53" s="180"/>
      <c r="C53" s="173" t="s">
        <v>107</v>
      </c>
      <c r="D53" s="232"/>
      <c r="E53" s="225"/>
      <c r="F53" s="226"/>
      <c r="G53" s="226"/>
      <c r="H53" s="226"/>
      <c r="I53" s="226"/>
      <c r="J53" s="226"/>
      <c r="K53" s="219">
        <f t="shared" ref="K53:K62" si="3">SUM(E53:J53)</f>
        <v>0</v>
      </c>
      <c r="L53" s="255"/>
    </row>
    <row r="54" spans="1:15" x14ac:dyDescent="0.2">
      <c r="A54" s="253"/>
      <c r="B54" s="180"/>
      <c r="C54" s="173" t="s">
        <v>108</v>
      </c>
      <c r="D54" s="232"/>
      <c r="E54" s="225"/>
      <c r="F54" s="226"/>
      <c r="G54" s="226"/>
      <c r="H54" s="226"/>
      <c r="I54" s="226"/>
      <c r="J54" s="226"/>
      <c r="K54" s="219">
        <f t="shared" si="3"/>
        <v>0</v>
      </c>
      <c r="L54" s="255"/>
    </row>
    <row r="55" spans="1:15" x14ac:dyDescent="0.2">
      <c r="A55" s="253"/>
      <c r="B55" s="180"/>
      <c r="C55" s="173" t="s">
        <v>109</v>
      </c>
      <c r="D55" s="232"/>
      <c r="E55" s="225"/>
      <c r="F55" s="226"/>
      <c r="G55" s="226"/>
      <c r="H55" s="226"/>
      <c r="I55" s="226"/>
      <c r="J55" s="226"/>
      <c r="K55" s="219">
        <f t="shared" si="3"/>
        <v>0</v>
      </c>
      <c r="L55" s="255"/>
    </row>
    <row r="56" spans="1:15" x14ac:dyDescent="0.2">
      <c r="A56" s="253"/>
      <c r="B56" s="180"/>
      <c r="C56" s="173" t="s">
        <v>110</v>
      </c>
      <c r="D56" s="232"/>
      <c r="E56" s="225"/>
      <c r="F56" s="226"/>
      <c r="G56" s="226"/>
      <c r="H56" s="226"/>
      <c r="I56" s="226"/>
      <c r="J56" s="226"/>
      <c r="K56" s="219">
        <f t="shared" si="3"/>
        <v>0</v>
      </c>
      <c r="L56" s="255"/>
    </row>
    <row r="57" spans="1:15" x14ac:dyDescent="0.2">
      <c r="A57" s="253"/>
      <c r="B57" s="180"/>
      <c r="C57" s="173" t="s">
        <v>111</v>
      </c>
      <c r="D57" s="232"/>
      <c r="E57" s="225"/>
      <c r="F57" s="226"/>
      <c r="G57" s="226"/>
      <c r="H57" s="226"/>
      <c r="I57" s="226"/>
      <c r="J57" s="226"/>
      <c r="K57" s="219">
        <f t="shared" si="3"/>
        <v>0</v>
      </c>
      <c r="L57" s="255"/>
    </row>
    <row r="58" spans="1:15" x14ac:dyDescent="0.2">
      <c r="A58" s="253"/>
      <c r="B58" s="180"/>
      <c r="C58" s="173" t="s">
        <v>112</v>
      </c>
      <c r="D58" s="232"/>
      <c r="E58" s="225"/>
      <c r="F58" s="226"/>
      <c r="G58" s="226"/>
      <c r="H58" s="226"/>
      <c r="I58" s="226"/>
      <c r="J58" s="226"/>
      <c r="K58" s="219">
        <f t="shared" si="3"/>
        <v>0</v>
      </c>
      <c r="L58" s="255"/>
    </row>
    <row r="59" spans="1:15" x14ac:dyDescent="0.2">
      <c r="A59" s="253"/>
      <c r="B59" s="180"/>
      <c r="C59" s="173" t="s">
        <v>26</v>
      </c>
      <c r="D59" s="232"/>
      <c r="E59" s="225"/>
      <c r="F59" s="226"/>
      <c r="G59" s="226"/>
      <c r="H59" s="226"/>
      <c r="I59" s="226"/>
      <c r="J59" s="226"/>
      <c r="K59" s="219">
        <f t="shared" si="3"/>
        <v>0</v>
      </c>
      <c r="L59" s="255"/>
    </row>
    <row r="60" spans="1:15" x14ac:dyDescent="0.2">
      <c r="A60" s="253"/>
      <c r="B60" s="180"/>
      <c r="C60" s="173" t="s">
        <v>113</v>
      </c>
      <c r="D60" s="232"/>
      <c r="E60" s="225"/>
      <c r="F60" s="226"/>
      <c r="G60" s="226"/>
      <c r="H60" s="226"/>
      <c r="I60" s="226"/>
      <c r="J60" s="226"/>
      <c r="K60" s="219">
        <f t="shared" si="3"/>
        <v>0</v>
      </c>
      <c r="L60" s="255"/>
    </row>
    <row r="61" spans="1:15" x14ac:dyDescent="0.2">
      <c r="A61" s="253"/>
      <c r="B61" s="180"/>
      <c r="C61" s="173" t="s">
        <v>114</v>
      </c>
      <c r="D61" s="232"/>
      <c r="E61" s="225"/>
      <c r="F61" s="226"/>
      <c r="G61" s="226"/>
      <c r="H61" s="226"/>
      <c r="I61" s="226"/>
      <c r="J61" s="226"/>
      <c r="K61" s="219">
        <f t="shared" si="3"/>
        <v>0</v>
      </c>
      <c r="L61" s="255"/>
    </row>
    <row r="62" spans="1:15" x14ac:dyDescent="0.2">
      <c r="A62" s="253"/>
      <c r="B62" s="180"/>
      <c r="C62" s="173" t="s">
        <v>115</v>
      </c>
      <c r="D62" s="232"/>
      <c r="E62" s="225"/>
      <c r="F62" s="226"/>
      <c r="G62" s="226"/>
      <c r="H62" s="226"/>
      <c r="I62" s="226"/>
      <c r="J62" s="226"/>
      <c r="K62" s="219">
        <f t="shared" si="3"/>
        <v>0</v>
      </c>
      <c r="L62" s="255"/>
    </row>
    <row r="63" spans="1:15" x14ac:dyDescent="0.25">
      <c r="A63" s="253"/>
      <c r="B63" s="180"/>
      <c r="C63" s="233" t="s">
        <v>13</v>
      </c>
      <c r="D63" s="225"/>
      <c r="E63" s="225"/>
      <c r="F63" s="226"/>
      <c r="G63" s="226"/>
      <c r="H63" s="226"/>
      <c r="I63" s="226"/>
      <c r="J63" s="226"/>
      <c r="K63" s="219">
        <f t="shared" si="2"/>
        <v>0</v>
      </c>
      <c r="L63" s="255"/>
      <c r="N63" s="74">
        <f>SUM(E24:E34)+E51</f>
        <v>0</v>
      </c>
      <c r="O63" s="26" t="s">
        <v>100</v>
      </c>
    </row>
    <row r="64" spans="1:15" x14ac:dyDescent="0.2">
      <c r="A64" s="253"/>
      <c r="B64" s="180"/>
      <c r="C64" s="173" t="s">
        <v>121</v>
      </c>
      <c r="D64" s="232"/>
      <c r="E64" s="225"/>
      <c r="F64" s="226"/>
      <c r="G64" s="226"/>
      <c r="H64" s="226"/>
      <c r="I64" s="226"/>
      <c r="J64" s="226"/>
      <c r="K64" s="219">
        <f t="shared" si="2"/>
        <v>0</v>
      </c>
      <c r="L64" s="255"/>
    </row>
    <row r="65" spans="1:14" x14ac:dyDescent="0.2">
      <c r="A65" s="253"/>
      <c r="B65" s="180"/>
      <c r="C65" s="173" t="s">
        <v>122</v>
      </c>
      <c r="D65" s="232"/>
      <c r="E65" s="225"/>
      <c r="F65" s="226"/>
      <c r="G65" s="226"/>
      <c r="H65" s="226"/>
      <c r="I65" s="226"/>
      <c r="J65" s="226"/>
      <c r="K65" s="219">
        <f t="shared" si="2"/>
        <v>0</v>
      </c>
      <c r="L65" s="255"/>
    </row>
    <row r="66" spans="1:14" x14ac:dyDescent="0.2">
      <c r="A66" s="253"/>
      <c r="B66" s="180"/>
      <c r="C66" s="173" t="s">
        <v>123</v>
      </c>
      <c r="D66" s="232"/>
      <c r="E66" s="225"/>
      <c r="F66" s="226"/>
      <c r="G66" s="226"/>
      <c r="H66" s="226"/>
      <c r="I66" s="226"/>
      <c r="J66" s="226"/>
      <c r="K66" s="219">
        <f t="shared" si="2"/>
        <v>0</v>
      </c>
      <c r="L66" s="255"/>
    </row>
    <row r="67" spans="1:14" x14ac:dyDescent="0.2">
      <c r="A67" s="253"/>
      <c r="B67" s="180"/>
      <c r="C67" s="173" t="s">
        <v>120</v>
      </c>
      <c r="D67" s="220"/>
      <c r="E67" s="184"/>
      <c r="F67" s="185"/>
      <c r="G67" s="185"/>
      <c r="H67" s="185"/>
      <c r="I67" s="185"/>
      <c r="J67" s="185"/>
      <c r="K67" s="219">
        <f>SUM(E67:J67)</f>
        <v>0</v>
      </c>
      <c r="L67" s="255"/>
    </row>
    <row r="68" spans="1:14" x14ac:dyDescent="0.25">
      <c r="A68" s="253"/>
      <c r="B68" s="180"/>
      <c r="C68" s="234" t="s">
        <v>51</v>
      </c>
      <c r="D68" s="225"/>
      <c r="E68" s="225"/>
      <c r="F68" s="226"/>
      <c r="G68" s="228"/>
      <c r="H68" s="226"/>
      <c r="I68" s="226"/>
      <c r="J68" s="226"/>
      <c r="K68" s="219">
        <f t="shared" ref="K68:K71" si="4">SUM(E68:J68)</f>
        <v>0</v>
      </c>
      <c r="L68" s="255"/>
    </row>
    <row r="69" spans="1:14" x14ac:dyDescent="0.25">
      <c r="A69" s="253"/>
      <c r="B69" s="180"/>
      <c r="C69" s="207" t="s">
        <v>11</v>
      </c>
      <c r="D69" s="225"/>
      <c r="E69" s="225"/>
      <c r="F69" s="226"/>
      <c r="G69" s="226"/>
      <c r="H69" s="226"/>
      <c r="I69" s="226"/>
      <c r="J69" s="226"/>
      <c r="K69" s="219">
        <f t="shared" si="4"/>
        <v>0</v>
      </c>
      <c r="L69" s="255"/>
    </row>
    <row r="70" spans="1:14" x14ac:dyDescent="0.25">
      <c r="A70" s="253"/>
      <c r="B70" s="180"/>
      <c r="C70" s="235" t="s">
        <v>38</v>
      </c>
      <c r="D70" s="225"/>
      <c r="E70" s="225"/>
      <c r="F70" s="226"/>
      <c r="G70" s="226"/>
      <c r="H70" s="226"/>
      <c r="I70" s="226"/>
      <c r="J70" s="226"/>
      <c r="K70" s="219">
        <f t="shared" si="4"/>
        <v>0</v>
      </c>
      <c r="L70" s="255"/>
    </row>
    <row r="71" spans="1:14" x14ac:dyDescent="0.25">
      <c r="A71" s="253"/>
      <c r="B71" s="180"/>
      <c r="C71" s="207" t="s">
        <v>27</v>
      </c>
      <c r="D71" s="225"/>
      <c r="E71" s="225"/>
      <c r="F71" s="226"/>
      <c r="G71" s="226"/>
      <c r="H71" s="226"/>
      <c r="I71" s="226"/>
      <c r="J71" s="226"/>
      <c r="K71" s="219">
        <f t="shared" si="4"/>
        <v>0</v>
      </c>
      <c r="L71" s="255"/>
    </row>
    <row r="72" spans="1:14" x14ac:dyDescent="0.25">
      <c r="A72" s="253"/>
      <c r="B72" s="180"/>
      <c r="C72" s="207" t="s">
        <v>127</v>
      </c>
      <c r="D72" s="225"/>
      <c r="E72" s="225"/>
      <c r="F72" s="226"/>
      <c r="G72" s="226"/>
      <c r="H72" s="226"/>
      <c r="I72" s="226"/>
      <c r="J72" s="226"/>
      <c r="K72" s="219">
        <f t="shared" si="2"/>
        <v>0</v>
      </c>
      <c r="L72" s="255"/>
      <c r="M72" s="74"/>
    </row>
    <row r="73" spans="1:14" x14ac:dyDescent="0.25">
      <c r="A73" s="253"/>
      <c r="B73" s="180"/>
      <c r="C73" s="207" t="s">
        <v>25</v>
      </c>
      <c r="D73" s="225"/>
      <c r="E73" s="225"/>
      <c r="F73" s="226"/>
      <c r="G73" s="226"/>
      <c r="H73" s="226"/>
      <c r="I73" s="226"/>
      <c r="J73" s="226"/>
      <c r="K73" s="219">
        <f t="shared" si="2"/>
        <v>0</v>
      </c>
      <c r="L73" s="255"/>
    </row>
    <row r="74" spans="1:14" x14ac:dyDescent="0.25">
      <c r="A74" s="253"/>
      <c r="B74" s="180"/>
      <c r="C74" s="207" t="s">
        <v>54</v>
      </c>
      <c r="D74" s="225"/>
      <c r="E74" s="225"/>
      <c r="F74" s="226"/>
      <c r="G74" s="226"/>
      <c r="H74" s="226"/>
      <c r="I74" s="226"/>
      <c r="J74" s="226"/>
      <c r="K74" s="219">
        <f t="shared" si="2"/>
        <v>0</v>
      </c>
      <c r="L74" s="255"/>
    </row>
    <row r="75" spans="1:14" x14ac:dyDescent="0.25">
      <c r="A75" s="253"/>
      <c r="B75" s="180"/>
      <c r="C75" s="207" t="s">
        <v>12</v>
      </c>
      <c r="D75" s="225"/>
      <c r="E75" s="227"/>
      <c r="F75" s="226"/>
      <c r="G75" s="228"/>
      <c r="H75" s="226"/>
      <c r="I75" s="226"/>
      <c r="J75" s="226"/>
      <c r="K75" s="219">
        <f t="shared" si="1"/>
        <v>0</v>
      </c>
      <c r="L75" s="255"/>
      <c r="N75" s="74">
        <f>E45+E81</f>
        <v>0</v>
      </c>
    </row>
    <row r="76" spans="1:14" x14ac:dyDescent="0.25">
      <c r="A76" s="253"/>
      <c r="B76" s="180"/>
      <c r="C76" s="236" t="s">
        <v>19</v>
      </c>
      <c r="D76" s="225"/>
      <c r="E76" s="225"/>
      <c r="F76" s="226"/>
      <c r="G76" s="226"/>
      <c r="H76" s="226"/>
      <c r="I76" s="226"/>
      <c r="J76" s="226"/>
      <c r="K76" s="219">
        <f t="shared" ref="K76" si="5">SUM(E76:J76)</f>
        <v>0</v>
      </c>
      <c r="L76" s="255"/>
    </row>
    <row r="77" spans="1:14" x14ac:dyDescent="0.25">
      <c r="A77" s="253"/>
      <c r="B77" s="180"/>
      <c r="C77" s="207" t="s">
        <v>20</v>
      </c>
      <c r="D77" s="225"/>
      <c r="E77" s="227"/>
      <c r="F77" s="226"/>
      <c r="G77" s="226"/>
      <c r="H77" s="226"/>
      <c r="I77" s="226"/>
      <c r="J77" s="226"/>
      <c r="K77" s="219">
        <f t="shared" si="1"/>
        <v>0</v>
      </c>
      <c r="L77" s="255"/>
    </row>
    <row r="78" spans="1:14" x14ac:dyDescent="0.25">
      <c r="A78" s="253"/>
      <c r="B78" s="180"/>
      <c r="C78" s="235" t="s">
        <v>21</v>
      </c>
      <c r="D78" s="225"/>
      <c r="E78" s="225"/>
      <c r="F78" s="226"/>
      <c r="G78" s="226"/>
      <c r="H78" s="226"/>
      <c r="I78" s="226"/>
      <c r="J78" s="226"/>
      <c r="K78" s="219">
        <f t="shared" si="1"/>
        <v>0</v>
      </c>
      <c r="L78" s="255"/>
    </row>
    <row r="79" spans="1:14" x14ac:dyDescent="0.25">
      <c r="A79" s="253"/>
      <c r="B79" s="180"/>
      <c r="C79" s="207" t="s">
        <v>101</v>
      </c>
      <c r="D79" s="189"/>
      <c r="E79" s="184"/>
      <c r="F79" s="185"/>
      <c r="G79" s="185"/>
      <c r="H79" s="185"/>
      <c r="I79" s="185"/>
      <c r="J79" s="185"/>
      <c r="K79" s="219">
        <f>SUM(E79:J79)</f>
        <v>0</v>
      </c>
      <c r="L79" s="255"/>
    </row>
    <row r="80" spans="1:14" x14ac:dyDescent="0.25">
      <c r="A80" s="253"/>
      <c r="B80" s="180"/>
      <c r="C80" s="207" t="s">
        <v>126</v>
      </c>
      <c r="D80" s="220"/>
      <c r="E80" s="184"/>
      <c r="F80" s="185"/>
      <c r="G80" s="185"/>
      <c r="H80" s="185"/>
      <c r="I80" s="185"/>
      <c r="J80" s="185"/>
      <c r="K80" s="219">
        <f>SUM(E80:J80)</f>
        <v>0</v>
      </c>
      <c r="L80" s="255"/>
    </row>
    <row r="81" spans="1:12" ht="25.5" customHeight="1" x14ac:dyDescent="0.2">
      <c r="A81" s="253"/>
      <c r="B81" s="180"/>
      <c r="C81" s="173" t="s">
        <v>125</v>
      </c>
      <c r="D81" s="232"/>
      <c r="E81" s="225"/>
      <c r="F81" s="226"/>
      <c r="G81" s="228"/>
      <c r="H81" s="226"/>
      <c r="I81" s="226"/>
      <c r="J81" s="226"/>
      <c r="K81" s="219">
        <f t="shared" ref="K81:K88" si="6">SUM(E81:J81)</f>
        <v>0</v>
      </c>
      <c r="L81" s="255"/>
    </row>
    <row r="82" spans="1:12" x14ac:dyDescent="0.25">
      <c r="A82" s="253"/>
      <c r="B82" s="180"/>
      <c r="C82" s="234" t="s">
        <v>124</v>
      </c>
      <c r="D82" s="225"/>
      <c r="E82" s="225"/>
      <c r="F82" s="226"/>
      <c r="G82" s="226"/>
      <c r="H82" s="226"/>
      <c r="I82" s="226"/>
      <c r="J82" s="226"/>
      <c r="K82" s="219">
        <f t="shared" si="6"/>
        <v>0</v>
      </c>
      <c r="L82" s="255"/>
    </row>
    <row r="83" spans="1:12" x14ac:dyDescent="0.2">
      <c r="A83" s="253"/>
      <c r="B83" s="180"/>
      <c r="C83" s="173" t="s">
        <v>129</v>
      </c>
      <c r="D83" s="232"/>
      <c r="E83" s="225"/>
      <c r="F83" s="226"/>
      <c r="G83" s="226"/>
      <c r="H83" s="226"/>
      <c r="I83" s="226"/>
      <c r="J83" s="226"/>
      <c r="K83" s="219">
        <f t="shared" si="6"/>
        <v>0</v>
      </c>
      <c r="L83" s="255"/>
    </row>
    <row r="84" spans="1:12" x14ac:dyDescent="0.2">
      <c r="A84" s="253"/>
      <c r="B84" s="180"/>
      <c r="C84" s="173" t="s">
        <v>130</v>
      </c>
      <c r="D84" s="232"/>
      <c r="E84" s="225"/>
      <c r="F84" s="226"/>
      <c r="G84" s="226"/>
      <c r="H84" s="226"/>
      <c r="I84" s="226"/>
      <c r="J84" s="226"/>
      <c r="K84" s="219">
        <f t="shared" si="6"/>
        <v>0</v>
      </c>
      <c r="L84" s="255"/>
    </row>
    <row r="85" spans="1:12" x14ac:dyDescent="0.2">
      <c r="A85" s="253"/>
      <c r="B85" s="180"/>
      <c r="C85" s="285" t="s">
        <v>131</v>
      </c>
      <c r="D85" s="232"/>
      <c r="E85" s="225"/>
      <c r="F85" s="226"/>
      <c r="G85" s="226"/>
      <c r="H85" s="226"/>
      <c r="I85" s="226"/>
      <c r="J85" s="226"/>
      <c r="K85" s="219">
        <f t="shared" si="6"/>
        <v>0</v>
      </c>
      <c r="L85" s="255"/>
    </row>
    <row r="86" spans="1:12" x14ac:dyDescent="0.25">
      <c r="A86" s="253"/>
      <c r="B86" s="180"/>
      <c r="C86" s="234" t="s">
        <v>28</v>
      </c>
      <c r="D86" s="225"/>
      <c r="E86" s="225"/>
      <c r="F86" s="226"/>
      <c r="G86" s="226"/>
      <c r="H86" s="226"/>
      <c r="I86" s="226"/>
      <c r="J86" s="226"/>
      <c r="K86" s="219">
        <f t="shared" si="6"/>
        <v>0</v>
      </c>
      <c r="L86" s="255"/>
    </row>
    <row r="87" spans="1:12" x14ac:dyDescent="0.25">
      <c r="A87" s="253"/>
      <c r="B87" s="180"/>
      <c r="C87" s="235" t="s">
        <v>24</v>
      </c>
      <c r="D87" s="225"/>
      <c r="E87" s="227"/>
      <c r="F87" s="226"/>
      <c r="G87" s="226"/>
      <c r="H87" s="226"/>
      <c r="I87" s="226"/>
      <c r="J87" s="226"/>
      <c r="K87" s="219">
        <f t="shared" si="6"/>
        <v>0</v>
      </c>
      <c r="L87" s="255"/>
    </row>
    <row r="88" spans="1:12" x14ac:dyDescent="0.25">
      <c r="A88" s="253"/>
      <c r="B88" s="180"/>
      <c r="C88" s="207" t="s">
        <v>22</v>
      </c>
      <c r="D88" s="225"/>
      <c r="E88" s="227"/>
      <c r="F88" s="226"/>
      <c r="G88" s="226"/>
      <c r="H88" s="226"/>
      <c r="I88" s="226"/>
      <c r="J88" s="226"/>
      <c r="K88" s="219">
        <f t="shared" si="6"/>
        <v>0</v>
      </c>
      <c r="L88" s="255"/>
    </row>
    <row r="89" spans="1:12" x14ac:dyDescent="0.25">
      <c r="A89" s="253"/>
      <c r="B89" s="180"/>
      <c r="C89" s="235" t="s">
        <v>39</v>
      </c>
      <c r="D89" s="225"/>
      <c r="E89" s="225"/>
      <c r="F89" s="226"/>
      <c r="G89" s="226"/>
      <c r="H89" s="226"/>
      <c r="I89" s="226"/>
      <c r="J89" s="226"/>
      <c r="K89" s="219">
        <f t="shared" si="1"/>
        <v>0</v>
      </c>
      <c r="L89" s="255"/>
    </row>
    <row r="90" spans="1:12" x14ac:dyDescent="0.25">
      <c r="A90" s="253"/>
      <c r="B90" s="180"/>
      <c r="C90" s="207" t="s">
        <v>23</v>
      </c>
      <c r="D90" s="225"/>
      <c r="E90" s="225"/>
      <c r="F90" s="226"/>
      <c r="G90" s="226"/>
      <c r="H90" s="226"/>
      <c r="I90" s="226"/>
      <c r="J90" s="226"/>
      <c r="K90" s="219">
        <f t="shared" si="1"/>
        <v>0</v>
      </c>
      <c r="L90" s="255"/>
    </row>
    <row r="91" spans="1:12" x14ac:dyDescent="0.25">
      <c r="A91" s="253"/>
      <c r="B91" s="180"/>
      <c r="C91" s="207" t="s">
        <v>104</v>
      </c>
      <c r="D91" s="189"/>
      <c r="E91" s="184"/>
      <c r="F91" s="185"/>
      <c r="G91" s="185"/>
      <c r="H91" s="185"/>
      <c r="I91" s="185"/>
      <c r="J91" s="185"/>
      <c r="K91" s="219">
        <f>SUM(E91:J91)</f>
        <v>0</v>
      </c>
      <c r="L91" s="255"/>
    </row>
    <row r="92" spans="1:12" x14ac:dyDescent="0.25">
      <c r="A92" s="253"/>
      <c r="B92" s="180"/>
      <c r="C92" s="207" t="s">
        <v>105</v>
      </c>
      <c r="D92" s="189"/>
      <c r="E92" s="184"/>
      <c r="F92" s="185"/>
      <c r="G92" s="185"/>
      <c r="H92" s="185"/>
      <c r="I92" s="185"/>
      <c r="J92" s="185"/>
      <c r="K92" s="219"/>
      <c r="L92" s="255"/>
    </row>
    <row r="93" spans="1:12" x14ac:dyDescent="0.25">
      <c r="A93" s="253"/>
      <c r="B93" s="180"/>
      <c r="C93" s="207" t="s">
        <v>10</v>
      </c>
      <c r="D93" s="189"/>
      <c r="E93" s="184"/>
      <c r="F93" s="185"/>
      <c r="G93" s="185"/>
      <c r="H93" s="185"/>
      <c r="I93" s="185"/>
      <c r="J93" s="185"/>
      <c r="K93" s="219">
        <f>SUM(E93:J93)</f>
        <v>0</v>
      </c>
      <c r="L93" s="255"/>
    </row>
    <row r="94" spans="1:12" x14ac:dyDescent="0.25">
      <c r="A94" s="253"/>
      <c r="B94" s="180"/>
      <c r="C94" s="207" t="s">
        <v>6</v>
      </c>
      <c r="D94" s="225"/>
      <c r="E94" s="225"/>
      <c r="F94" s="226"/>
      <c r="G94" s="226"/>
      <c r="H94" s="226"/>
      <c r="I94" s="226"/>
      <c r="J94" s="226"/>
      <c r="K94" s="219">
        <f t="shared" ref="K94:K95" si="7">SUM(E94:J94)</f>
        <v>0</v>
      </c>
      <c r="L94" s="255"/>
    </row>
    <row r="95" spans="1:12" x14ac:dyDescent="0.25">
      <c r="A95" s="253"/>
      <c r="B95" s="180"/>
      <c r="C95" s="207" t="s">
        <v>55</v>
      </c>
      <c r="D95" s="225"/>
      <c r="E95" s="225"/>
      <c r="F95" s="231"/>
      <c r="G95" s="226"/>
      <c r="H95" s="226"/>
      <c r="I95" s="226"/>
      <c r="J95" s="226"/>
      <c r="K95" s="219">
        <f t="shared" si="7"/>
        <v>0</v>
      </c>
      <c r="L95" s="255"/>
    </row>
    <row r="96" spans="1:12" x14ac:dyDescent="0.25">
      <c r="A96" s="253"/>
      <c r="B96" s="180"/>
      <c r="C96" s="207" t="s">
        <v>7</v>
      </c>
      <c r="D96" s="225"/>
      <c r="E96" s="227"/>
      <c r="F96" s="226"/>
      <c r="G96" s="226"/>
      <c r="H96" s="226"/>
      <c r="I96" s="226"/>
      <c r="J96" s="226"/>
      <c r="K96" s="219">
        <f t="shared" si="1"/>
        <v>0</v>
      </c>
      <c r="L96" s="255"/>
    </row>
    <row r="97" spans="1:13" ht="13.5" thickBot="1" x14ac:dyDescent="0.25">
      <c r="A97" s="253"/>
      <c r="B97" s="334" t="s">
        <v>16</v>
      </c>
      <c r="C97" s="335"/>
      <c r="D97" s="237">
        <f>SUM(D17:D96)-D25</f>
        <v>0</v>
      </c>
      <c r="E97" s="237">
        <f t="shared" ref="E97:K97" si="8">SUM(E17:E96)</f>
        <v>0</v>
      </c>
      <c r="F97" s="237">
        <f t="shared" si="8"/>
        <v>0</v>
      </c>
      <c r="G97" s="237">
        <f t="shared" si="8"/>
        <v>0</v>
      </c>
      <c r="H97" s="237">
        <f t="shared" si="8"/>
        <v>0</v>
      </c>
      <c r="I97" s="237">
        <f t="shared" si="8"/>
        <v>0</v>
      </c>
      <c r="J97" s="237">
        <f t="shared" si="8"/>
        <v>0</v>
      </c>
      <c r="K97" s="238">
        <f t="shared" si="8"/>
        <v>0</v>
      </c>
      <c r="L97" s="259"/>
    </row>
    <row r="98" spans="1:13" ht="15" customHeight="1" x14ac:dyDescent="0.25">
      <c r="A98" s="253"/>
      <c r="B98" s="340" t="s">
        <v>56</v>
      </c>
      <c r="C98" s="341"/>
      <c r="D98" s="239" t="e">
        <f>M98</f>
        <v>#DIV/0!</v>
      </c>
      <c r="E98" s="239" t="s">
        <v>57</v>
      </c>
      <c r="F98" s="239"/>
      <c r="G98" s="239"/>
      <c r="H98" s="239"/>
      <c r="I98" s="239"/>
      <c r="J98" s="240"/>
      <c r="K98" s="241">
        <f>'Расшифровка интернат '!J40+'Расшифровка интернат '!J93</f>
        <v>0</v>
      </c>
      <c r="L98" s="260"/>
      <c r="M98" s="242" t="e">
        <f>ROUND(K98/(K100-K99)*100,3)</f>
        <v>#DIV/0!</v>
      </c>
    </row>
    <row r="99" spans="1:13" ht="15" customHeight="1" thickBot="1" x14ac:dyDescent="0.25">
      <c r="A99" s="253"/>
      <c r="B99" s="336" t="s">
        <v>95</v>
      </c>
      <c r="C99" s="336"/>
      <c r="D99" s="336"/>
      <c r="E99" s="336"/>
      <c r="F99" s="336"/>
      <c r="G99" s="336"/>
      <c r="H99" s="336"/>
      <c r="I99" s="336"/>
      <c r="J99" s="337"/>
      <c r="K99" s="243"/>
      <c r="L99" s="260"/>
    </row>
    <row r="100" spans="1:13" ht="15" customHeight="1" thickBot="1" x14ac:dyDescent="0.25">
      <c r="A100" s="253"/>
      <c r="B100" s="360" t="s">
        <v>16</v>
      </c>
      <c r="C100" s="360"/>
      <c r="D100" s="338"/>
      <c r="E100" s="338"/>
      <c r="F100" s="338"/>
      <c r="G100" s="338"/>
      <c r="H100" s="338"/>
      <c r="I100" s="338"/>
      <c r="J100" s="339"/>
      <c r="K100" s="244">
        <f>K97+K98+K99</f>
        <v>0</v>
      </c>
      <c r="L100" s="260"/>
    </row>
    <row r="101" spans="1:13" ht="18" customHeight="1" thickBot="1" x14ac:dyDescent="0.25">
      <c r="A101" s="253"/>
      <c r="B101" s="332" t="s">
        <v>17</v>
      </c>
      <c r="C101" s="332"/>
      <c r="D101" s="332"/>
      <c r="E101" s="332"/>
      <c r="F101" s="332"/>
      <c r="G101" s="332"/>
      <c r="H101" s="332"/>
      <c r="I101" s="332"/>
      <c r="J101" s="333"/>
      <c r="K101" s="245"/>
      <c r="L101" s="261"/>
    </row>
    <row r="102" spans="1:13" ht="18" customHeight="1" thickBot="1" x14ac:dyDescent="0.25">
      <c r="A102" s="253"/>
      <c r="B102" s="246" t="s">
        <v>99</v>
      </c>
      <c r="C102" s="286"/>
      <c r="D102" s="247"/>
      <c r="E102" s="247"/>
      <c r="F102" s="247"/>
      <c r="G102" s="247"/>
      <c r="H102" s="247"/>
      <c r="I102" s="247"/>
      <c r="J102" s="248"/>
      <c r="K102" s="245"/>
      <c r="L102" s="261"/>
    </row>
    <row r="103" spans="1:13" s="250" customFormat="1" ht="41.25" customHeight="1" thickBot="1" x14ac:dyDescent="0.3">
      <c r="A103" s="262"/>
      <c r="B103" s="343" t="s">
        <v>102</v>
      </c>
      <c r="C103" s="344"/>
      <c r="D103" s="145"/>
      <c r="E103" s="145"/>
      <c r="F103" s="145"/>
      <c r="G103" s="145"/>
      <c r="H103" s="145"/>
      <c r="I103" s="145"/>
      <c r="J103" s="145"/>
      <c r="K103" s="146">
        <f>E103+J103</f>
        <v>0</v>
      </c>
      <c r="L103" s="263"/>
      <c r="M103" s="249"/>
    </row>
    <row r="104" spans="1:13" s="250" customFormat="1" ht="15.75" thickBot="1" x14ac:dyDescent="0.3">
      <c r="A104" s="264"/>
      <c r="B104" s="323" t="s">
        <v>37</v>
      </c>
      <c r="C104" s="324"/>
      <c r="D104" s="147">
        <f>D97+D103</f>
        <v>0</v>
      </c>
      <c r="E104" s="147"/>
      <c r="F104" s="147"/>
      <c r="G104" s="147"/>
      <c r="H104" s="147"/>
      <c r="I104" s="147"/>
      <c r="J104" s="147"/>
      <c r="K104" s="148">
        <v>0</v>
      </c>
      <c r="L104" s="265"/>
      <c r="M104" s="249"/>
    </row>
    <row r="107" spans="1:13" x14ac:dyDescent="0.25">
      <c r="B107" s="251"/>
      <c r="C107" s="287"/>
      <c r="D107" s="252"/>
      <c r="L107" s="214"/>
    </row>
    <row r="108" spans="1:13" s="1" customFormat="1" ht="15.75" x14ac:dyDescent="0.25">
      <c r="C108" s="274" t="s">
        <v>78</v>
      </c>
      <c r="D108" s="136" t="s">
        <v>85</v>
      </c>
      <c r="E108" s="129" t="s">
        <v>136</v>
      </c>
      <c r="F108" s="129"/>
      <c r="G108" s="129"/>
      <c r="H108" s="129"/>
      <c r="I108" s="129"/>
      <c r="J108" s="129"/>
      <c r="K108" s="267"/>
    </row>
    <row r="109" spans="1:13" s="1" customFormat="1" ht="15.75" x14ac:dyDescent="0.25">
      <c r="C109" s="274"/>
      <c r="D109" s="137" t="s">
        <v>79</v>
      </c>
      <c r="E109" s="169" t="s">
        <v>80</v>
      </c>
      <c r="F109" s="325" t="s">
        <v>81</v>
      </c>
      <c r="G109" s="325"/>
      <c r="H109" s="129"/>
      <c r="I109" s="129"/>
      <c r="J109" s="129"/>
      <c r="K109" s="267"/>
    </row>
    <row r="110" spans="1:13" s="1" customFormat="1" ht="15.75" x14ac:dyDescent="0.25">
      <c r="B110" s="25"/>
      <c r="C110" s="288"/>
      <c r="D110" s="138"/>
      <c r="E110" s="129"/>
      <c r="F110" s="129"/>
      <c r="G110" s="129"/>
      <c r="H110" s="129"/>
      <c r="I110" s="129"/>
      <c r="J110" s="139"/>
      <c r="K110" s="267"/>
    </row>
    <row r="111" spans="1:13" s="1" customFormat="1" ht="15.75" x14ac:dyDescent="0.25">
      <c r="B111" s="25"/>
      <c r="C111" s="289" t="s">
        <v>4</v>
      </c>
      <c r="D111" s="347"/>
      <c r="E111" s="347"/>
      <c r="F111" s="348"/>
      <c r="G111" s="348"/>
      <c r="H111" s="129"/>
      <c r="I111" s="129"/>
      <c r="J111" s="129"/>
      <c r="K111" s="267"/>
    </row>
    <row r="112" spans="1:13" s="1" customFormat="1" ht="15.75" x14ac:dyDescent="0.25">
      <c r="B112" s="25"/>
      <c r="C112" s="290"/>
      <c r="D112" s="325" t="s">
        <v>80</v>
      </c>
      <c r="E112" s="325"/>
      <c r="F112" s="325" t="s">
        <v>81</v>
      </c>
      <c r="G112" s="325"/>
      <c r="H112" s="129"/>
      <c r="I112" s="129"/>
      <c r="J112" s="129"/>
      <c r="K112" s="267"/>
    </row>
  </sheetData>
  <mergeCells count="53">
    <mergeCell ref="C26:C27"/>
    <mergeCell ref="E26:E27"/>
    <mergeCell ref="F26:F27"/>
    <mergeCell ref="G26:G27"/>
    <mergeCell ref="H26:H27"/>
    <mergeCell ref="B100:C100"/>
    <mergeCell ref="K24:K25"/>
    <mergeCell ref="L24:L25"/>
    <mergeCell ref="M14:M15"/>
    <mergeCell ref="D6:E6"/>
    <mergeCell ref="F8:G8"/>
    <mergeCell ref="F9:G9"/>
    <mergeCell ref="C11:D11"/>
    <mergeCell ref="K14:K15"/>
    <mergeCell ref="C14:C15"/>
    <mergeCell ref="D14:D15"/>
    <mergeCell ref="E14:E15"/>
    <mergeCell ref="F14:J14"/>
    <mergeCell ref="I26:I27"/>
    <mergeCell ref="J26:J27"/>
    <mergeCell ref="K26:K27"/>
    <mergeCell ref="B103:C103"/>
    <mergeCell ref="BI10:BM10"/>
    <mergeCell ref="B5:I5"/>
    <mergeCell ref="D111:E111"/>
    <mergeCell ref="F111:G111"/>
    <mergeCell ref="A14:B14"/>
    <mergeCell ref="A24:A25"/>
    <mergeCell ref="AA11:BE11"/>
    <mergeCell ref="AH10:AJ10"/>
    <mergeCell ref="AM10:AU10"/>
    <mergeCell ref="AV10:AY10"/>
    <mergeCell ref="AZ10:BB10"/>
    <mergeCell ref="N14:N15"/>
    <mergeCell ref="O14:O15"/>
    <mergeCell ref="L14:L15"/>
    <mergeCell ref="F24:F25"/>
    <mergeCell ref="B104:C104"/>
    <mergeCell ref="D112:E112"/>
    <mergeCell ref="F112:G112"/>
    <mergeCell ref="G24:G25"/>
    <mergeCell ref="F109:G109"/>
    <mergeCell ref="B24:B25"/>
    <mergeCell ref="C24:C25"/>
    <mergeCell ref="B101:J101"/>
    <mergeCell ref="B97:C97"/>
    <mergeCell ref="B99:J99"/>
    <mergeCell ref="D100:J100"/>
    <mergeCell ref="B98:C98"/>
    <mergeCell ref="H24:H25"/>
    <mergeCell ref="I24:I25"/>
    <mergeCell ref="J24:J25"/>
    <mergeCell ref="E24:E25"/>
  </mergeCells>
  <pageMargins left="0.31496062992125984" right="0.31496062992125984" top="0.35433070866141736" bottom="0.35433070866141736" header="0.31496062992125984" footer="0.31496062992125984"/>
  <pageSetup paperSize="9" scale="4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opLeftCell="A55" zoomScale="80" zoomScaleNormal="80" workbookViewId="0">
      <selection activeCell="F97" sqref="F97"/>
    </sheetView>
  </sheetViews>
  <sheetFormatPr defaultColWidth="9.140625" defaultRowHeight="15" x14ac:dyDescent="0.25"/>
  <cols>
    <col min="1" max="1" width="5.5703125" style="26" customWidth="1"/>
    <col min="2" max="2" width="47.28515625" style="274" customWidth="1"/>
    <col min="3" max="3" width="10.85546875" style="161" customWidth="1"/>
    <col min="4" max="4" width="18.28515625" style="127" customWidth="1"/>
    <col min="5" max="5" width="17.140625" style="127" customWidth="1"/>
    <col min="6" max="6" width="10.5703125" style="127" customWidth="1"/>
    <col min="7" max="7" width="11" style="127" customWidth="1"/>
    <col min="8" max="8" width="14.7109375" style="127" customWidth="1"/>
    <col min="9" max="9" width="11" style="127" customWidth="1"/>
    <col min="10" max="10" width="15.5703125" style="127" customWidth="1"/>
    <col min="11" max="11" width="10.140625" style="127" customWidth="1"/>
    <col min="12" max="12" width="12.42578125" style="127" customWidth="1"/>
    <col min="13" max="13" width="13.42578125" style="26" customWidth="1"/>
    <col min="14" max="14" width="11.5703125" style="26" customWidth="1"/>
    <col min="15" max="15" width="10.140625" style="26" customWidth="1"/>
    <col min="16" max="16" width="10.5703125" style="26" customWidth="1"/>
    <col min="17" max="17" width="11" style="26" customWidth="1"/>
    <col min="18" max="16384" width="9.140625" style="26"/>
  </cols>
  <sheetData>
    <row r="1" spans="1:13" x14ac:dyDescent="0.25">
      <c r="M1" s="174" t="s">
        <v>47</v>
      </c>
    </row>
    <row r="2" spans="1:13" ht="15" customHeight="1" x14ac:dyDescent="0.2">
      <c r="A2" s="175"/>
      <c r="B2" s="380" t="s">
        <v>49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</row>
    <row r="3" spans="1:13" ht="22.5" customHeight="1" x14ac:dyDescent="0.2">
      <c r="B3" s="291"/>
      <c r="C3" s="396">
        <f>Интернат!B5</f>
        <v>0</v>
      </c>
      <c r="D3" s="396"/>
      <c r="E3" s="396"/>
      <c r="F3" s="396"/>
      <c r="G3" s="396"/>
      <c r="H3" s="396"/>
      <c r="I3" s="396"/>
      <c r="J3" s="64"/>
    </row>
    <row r="4" spans="1:13" ht="18.75" customHeight="1" x14ac:dyDescent="0.2">
      <c r="A4" s="62"/>
      <c r="B4" s="149" t="s">
        <v>137</v>
      </c>
      <c r="C4" s="381" t="s">
        <v>35</v>
      </c>
      <c r="D4" s="381"/>
      <c r="E4" s="381"/>
      <c r="F4" s="381"/>
      <c r="G4" s="381"/>
      <c r="H4" s="381"/>
      <c r="I4" s="381"/>
      <c r="J4" s="176"/>
    </row>
    <row r="5" spans="1:13" ht="13.5" customHeight="1" x14ac:dyDescent="0.2">
      <c r="A5" s="62"/>
      <c r="B5" s="149"/>
      <c r="C5" s="381"/>
      <c r="D5" s="381"/>
      <c r="E5" s="381"/>
      <c r="F5" s="381"/>
      <c r="G5" s="381"/>
      <c r="H5" s="381"/>
      <c r="I5" s="381"/>
      <c r="J5" s="62"/>
    </row>
    <row r="6" spans="1:13" ht="15.75" customHeight="1" x14ac:dyDescent="0.2">
      <c r="B6" s="292"/>
      <c r="C6" s="380" t="s">
        <v>138</v>
      </c>
      <c r="D6" s="380"/>
      <c r="E6" s="380"/>
      <c r="F6" s="380"/>
      <c r="G6" s="380"/>
      <c r="H6" s="380"/>
      <c r="I6" s="380"/>
      <c r="J6" s="380"/>
    </row>
    <row r="7" spans="1:13" ht="16.5" thickBot="1" x14ac:dyDescent="0.3">
      <c r="J7" s="177" t="s">
        <v>31</v>
      </c>
    </row>
    <row r="8" spans="1:13" ht="42.75" customHeight="1" x14ac:dyDescent="0.2">
      <c r="A8" s="407" t="s">
        <v>1</v>
      </c>
      <c r="B8" s="409" t="s">
        <v>2</v>
      </c>
      <c r="C8" s="411" t="s">
        <v>50</v>
      </c>
      <c r="D8" s="413" t="s">
        <v>46</v>
      </c>
      <c r="E8" s="403" t="s">
        <v>30</v>
      </c>
      <c r="F8" s="403"/>
      <c r="G8" s="403" t="s">
        <v>33</v>
      </c>
      <c r="H8" s="415" t="s">
        <v>40</v>
      </c>
      <c r="I8" s="403" t="s">
        <v>34</v>
      </c>
      <c r="J8" s="405" t="s">
        <v>16</v>
      </c>
      <c r="K8" s="385" t="s">
        <v>42</v>
      </c>
      <c r="L8" s="387" t="s">
        <v>43</v>
      </c>
      <c r="M8" s="397" t="s">
        <v>45</v>
      </c>
    </row>
    <row r="9" spans="1:13" ht="153.75" customHeight="1" thickBot="1" x14ac:dyDescent="0.25">
      <c r="A9" s="408"/>
      <c r="B9" s="410"/>
      <c r="C9" s="412"/>
      <c r="D9" s="414"/>
      <c r="E9" s="178" t="s">
        <v>29</v>
      </c>
      <c r="F9" s="179" t="s">
        <v>32</v>
      </c>
      <c r="G9" s="404"/>
      <c r="H9" s="416"/>
      <c r="I9" s="404"/>
      <c r="J9" s="406"/>
      <c r="K9" s="386"/>
      <c r="L9" s="388"/>
      <c r="M9" s="398"/>
    </row>
    <row r="10" spans="1:13" x14ac:dyDescent="0.25">
      <c r="A10" s="180">
        <v>1</v>
      </c>
      <c r="B10" s="181" t="str">
        <f>Интернат!C17</f>
        <v>Директор</v>
      </c>
      <c r="C10" s="182">
        <f>Интернат!D17</f>
        <v>0</v>
      </c>
      <c r="D10" s="183">
        <f>Интернат!E17</f>
        <v>0</v>
      </c>
      <c r="E10" s="184">
        <f>Интернат!F17</f>
        <v>0</v>
      </c>
      <c r="F10" s="184">
        <f>Интернат!G17</f>
        <v>0</v>
      </c>
      <c r="G10" s="184">
        <f>Интернат!H17</f>
        <v>0</v>
      </c>
      <c r="H10" s="184">
        <f>Интернат!I17</f>
        <v>0</v>
      </c>
      <c r="I10" s="184">
        <f>Интернат!J17</f>
        <v>0</v>
      </c>
      <c r="J10" s="183">
        <f>Интернат!K17</f>
        <v>0</v>
      </c>
      <c r="K10" s="185"/>
      <c r="L10" s="186" t="e">
        <f>ROUND(J10/C10*K10,2)</f>
        <v>#DIV/0!</v>
      </c>
      <c r="M10" s="65"/>
    </row>
    <row r="11" spans="1:13" ht="30" x14ac:dyDescent="0.25">
      <c r="A11" s="180">
        <v>2</v>
      </c>
      <c r="B11" s="187" t="str">
        <f>Интернат!C18</f>
        <v>Заместитель директора по учебно-воспитательной работе</v>
      </c>
      <c r="C11" s="182">
        <f>Интернат!D18</f>
        <v>0</v>
      </c>
      <c r="D11" s="183">
        <f>Интернат!E18</f>
        <v>0</v>
      </c>
      <c r="E11" s="184">
        <f>Интернат!F18</f>
        <v>0</v>
      </c>
      <c r="F11" s="184">
        <f>Интернат!G18</f>
        <v>0</v>
      </c>
      <c r="G11" s="184">
        <f>Интернат!H18</f>
        <v>0</v>
      </c>
      <c r="H11" s="184">
        <f>Интернат!I18</f>
        <v>0</v>
      </c>
      <c r="I11" s="184">
        <f>Интернат!J18</f>
        <v>0</v>
      </c>
      <c r="J11" s="183">
        <f>Интернат!K18</f>
        <v>0</v>
      </c>
      <c r="K11" s="185"/>
      <c r="L11" s="186" t="e">
        <f t="shared" ref="L11:L36" si="0">ROUND(J11/C11*K11,2)</f>
        <v>#DIV/0!</v>
      </c>
      <c r="M11" s="65"/>
    </row>
    <row r="12" spans="1:13" ht="30" x14ac:dyDescent="0.25">
      <c r="A12" s="180">
        <v>3</v>
      </c>
      <c r="B12" s="187" t="str">
        <f>Интернат!C19</f>
        <v>Заместитель директора по воспитательной работе</v>
      </c>
      <c r="C12" s="182">
        <f>Интернат!D19</f>
        <v>0</v>
      </c>
      <c r="D12" s="183">
        <f>Интернат!E19</f>
        <v>0</v>
      </c>
      <c r="E12" s="184">
        <f>Интернат!F19</f>
        <v>0</v>
      </c>
      <c r="F12" s="184">
        <f>Интернат!G19</f>
        <v>0</v>
      </c>
      <c r="G12" s="184">
        <f>Интернат!H19</f>
        <v>0</v>
      </c>
      <c r="H12" s="184">
        <f>Интернат!I19</f>
        <v>0</v>
      </c>
      <c r="I12" s="184">
        <f>Интернат!J19</f>
        <v>0</v>
      </c>
      <c r="J12" s="183">
        <f>Интернат!K19</f>
        <v>0</v>
      </c>
      <c r="K12" s="185"/>
      <c r="L12" s="186"/>
      <c r="M12" s="65"/>
    </row>
    <row r="13" spans="1:13" ht="30" x14ac:dyDescent="0.25">
      <c r="A13" s="180">
        <v>4</v>
      </c>
      <c r="B13" s="187" t="str">
        <f>Интернат!C20</f>
        <v>Заместитель директора по обеспечению безопасности</v>
      </c>
      <c r="C13" s="182">
        <f>Интернат!D20</f>
        <v>0</v>
      </c>
      <c r="D13" s="183">
        <f>Интернат!E20</f>
        <v>0</v>
      </c>
      <c r="E13" s="184">
        <f>Интернат!F20</f>
        <v>0</v>
      </c>
      <c r="F13" s="184">
        <f>Интернат!G20</f>
        <v>0</v>
      </c>
      <c r="G13" s="184">
        <f>Интернат!H20</f>
        <v>0</v>
      </c>
      <c r="H13" s="184">
        <f>Интернат!I20</f>
        <v>0</v>
      </c>
      <c r="I13" s="184">
        <f>Интернат!J20</f>
        <v>0</v>
      </c>
      <c r="J13" s="183">
        <f>Интернат!K20</f>
        <v>0</v>
      </c>
      <c r="K13" s="185"/>
      <c r="L13" s="186"/>
      <c r="M13" s="65"/>
    </row>
    <row r="14" spans="1:13" ht="30" x14ac:dyDescent="0.25">
      <c r="A14" s="180">
        <v>5</v>
      </c>
      <c r="B14" s="187" t="str">
        <f>Интернат!C21</f>
        <v>Заместитель заведующего по административно-хозяйственной работе</v>
      </c>
      <c r="C14" s="182">
        <f>Интернат!D21</f>
        <v>0</v>
      </c>
      <c r="D14" s="183">
        <f>Интернат!E21</f>
        <v>0</v>
      </c>
      <c r="E14" s="184">
        <f>Интернат!F21</f>
        <v>0</v>
      </c>
      <c r="F14" s="184">
        <f>Интернат!G21</f>
        <v>0</v>
      </c>
      <c r="G14" s="184">
        <f>Интернат!H21</f>
        <v>0</v>
      </c>
      <c r="H14" s="184">
        <f>Интернат!I21</f>
        <v>0</v>
      </c>
      <c r="I14" s="184">
        <f>Интернат!J21</f>
        <v>0</v>
      </c>
      <c r="J14" s="183">
        <f>Интернат!K21</f>
        <v>0</v>
      </c>
      <c r="K14" s="185"/>
      <c r="L14" s="186" t="e">
        <f t="shared" si="0"/>
        <v>#DIV/0!</v>
      </c>
      <c r="M14" s="65"/>
    </row>
    <row r="15" spans="1:13" x14ac:dyDescent="0.25">
      <c r="A15" s="180">
        <v>6</v>
      </c>
      <c r="B15" s="188" t="str">
        <f>Интернат!C22</f>
        <v>Главный бухгалтер</v>
      </c>
      <c r="C15" s="182">
        <f>Интернат!D22+Интернат!D48</f>
        <v>0</v>
      </c>
      <c r="D15" s="183">
        <f>Интернат!E22+Интернат!E48</f>
        <v>0</v>
      </c>
      <c r="E15" s="184">
        <f>Интернат!F22+Интернат!F48</f>
        <v>0</v>
      </c>
      <c r="F15" s="184">
        <f>Интернат!G22+Интернат!G48</f>
        <v>0</v>
      </c>
      <c r="G15" s="184">
        <f>Интернат!H22+Интернат!H48</f>
        <v>0</v>
      </c>
      <c r="H15" s="184">
        <f>Интернат!I22+Интернат!I48</f>
        <v>0</v>
      </c>
      <c r="I15" s="184">
        <f>Интернат!J22+Интернат!J48</f>
        <v>0</v>
      </c>
      <c r="J15" s="183">
        <f>Интернат!K22</f>
        <v>0</v>
      </c>
      <c r="K15" s="185"/>
      <c r="L15" s="186" t="e">
        <f t="shared" si="0"/>
        <v>#DIV/0!</v>
      </c>
      <c r="M15" s="65"/>
    </row>
    <row r="16" spans="1:13" x14ac:dyDescent="0.25">
      <c r="A16" s="180">
        <v>7</v>
      </c>
      <c r="B16" s="188" t="str">
        <f>Интернат!C23</f>
        <v>Заведующий библиотекой</v>
      </c>
      <c r="C16" s="182">
        <f>Интернат!D23</f>
        <v>0</v>
      </c>
      <c r="D16" s="183">
        <f>Интернат!E23</f>
        <v>0</v>
      </c>
      <c r="E16" s="184">
        <f>Интернат!F23</f>
        <v>0</v>
      </c>
      <c r="F16" s="184">
        <f>Интернат!G23</f>
        <v>0</v>
      </c>
      <c r="G16" s="184">
        <f>Интернат!H23</f>
        <v>0</v>
      </c>
      <c r="H16" s="184">
        <f>Интернат!I23</f>
        <v>0</v>
      </c>
      <c r="I16" s="184">
        <f>Интернат!J23</f>
        <v>0</v>
      </c>
      <c r="J16" s="183">
        <f>Интернат!K23</f>
        <v>0</v>
      </c>
      <c r="K16" s="185"/>
      <c r="L16" s="186" t="e">
        <f t="shared" si="0"/>
        <v>#DIV/0!</v>
      </c>
      <c r="M16" s="65"/>
    </row>
    <row r="17" spans="1:13" x14ac:dyDescent="0.25">
      <c r="A17" s="180">
        <v>8</v>
      </c>
      <c r="B17" s="188" t="str">
        <f>Интернат!C24</f>
        <v>Учитель</v>
      </c>
      <c r="C17" s="182">
        <f>Интернат!D25</f>
        <v>0</v>
      </c>
      <c r="D17" s="183">
        <f>Интернат!E24</f>
        <v>0</v>
      </c>
      <c r="E17" s="184">
        <f>Интернат!F24</f>
        <v>0</v>
      </c>
      <c r="F17" s="184">
        <f>Интернат!G24</f>
        <v>0</v>
      </c>
      <c r="G17" s="184">
        <f>Интернат!H24</f>
        <v>0</v>
      </c>
      <c r="H17" s="184">
        <f>Интернат!I24</f>
        <v>0</v>
      </c>
      <c r="I17" s="184">
        <f>Интернат!J24</f>
        <v>0</v>
      </c>
      <c r="J17" s="183">
        <f>Интернат!K24</f>
        <v>0</v>
      </c>
      <c r="K17" s="185"/>
      <c r="L17" s="186" t="e">
        <f>ROUND(J17/C17*K17,2)+1.48+2.17+0.42</f>
        <v>#DIV/0!</v>
      </c>
      <c r="M17" s="65"/>
    </row>
    <row r="18" spans="1:13" x14ac:dyDescent="0.25">
      <c r="A18" s="180">
        <v>9</v>
      </c>
      <c r="B18" s="188" t="str">
        <f>Интернат!C26</f>
        <v>Учитель</v>
      </c>
      <c r="C18" s="182">
        <f>Интернат!D27</f>
        <v>0</v>
      </c>
      <c r="D18" s="183">
        <f>Интернат!E25</f>
        <v>0</v>
      </c>
      <c r="E18" s="184">
        <f>Интернат!F25</f>
        <v>0</v>
      </c>
      <c r="F18" s="184">
        <f>Интернат!G25</f>
        <v>0</v>
      </c>
      <c r="G18" s="184">
        <f>Интернат!H25</f>
        <v>0</v>
      </c>
      <c r="H18" s="184">
        <f>Интернат!I25</f>
        <v>0</v>
      </c>
      <c r="I18" s="184">
        <f>Интернат!J25</f>
        <v>0</v>
      </c>
      <c r="J18" s="183">
        <f>Интернат!K25</f>
        <v>0</v>
      </c>
      <c r="K18" s="185"/>
      <c r="L18" s="186"/>
      <c r="M18" s="65"/>
    </row>
    <row r="19" spans="1:13" ht="19.5" customHeight="1" x14ac:dyDescent="0.25">
      <c r="A19" s="180">
        <v>10</v>
      </c>
      <c r="B19" s="187" t="str">
        <f>Интернат!C28</f>
        <v>Преподаватель-организатор основ безопасности жизнедеятельности</v>
      </c>
      <c r="C19" s="182">
        <f>Интернат!D28</f>
        <v>0</v>
      </c>
      <c r="D19" s="183">
        <f>Интернат!E28</f>
        <v>0</v>
      </c>
      <c r="E19" s="184">
        <f>Интернат!F28</f>
        <v>0</v>
      </c>
      <c r="F19" s="184">
        <f>Интернат!G28</f>
        <v>0</v>
      </c>
      <c r="G19" s="184">
        <f>Интернат!H28</f>
        <v>0</v>
      </c>
      <c r="H19" s="184">
        <f>Интернат!I28</f>
        <v>0</v>
      </c>
      <c r="I19" s="184">
        <f>Интернат!J28</f>
        <v>0</v>
      </c>
      <c r="J19" s="183">
        <f>Интернат!K28</f>
        <v>0</v>
      </c>
      <c r="K19" s="185"/>
      <c r="L19" s="186"/>
      <c r="M19" s="65"/>
    </row>
    <row r="20" spans="1:13" x14ac:dyDescent="0.25">
      <c r="A20" s="180">
        <v>11</v>
      </c>
      <c r="B20" s="188" t="str">
        <f>Интернат!C29</f>
        <v xml:space="preserve">Учитель-логопед </v>
      </c>
      <c r="C20" s="182">
        <f>Интернат!D29</f>
        <v>0</v>
      </c>
      <c r="D20" s="183">
        <f>Интернат!E29</f>
        <v>0</v>
      </c>
      <c r="E20" s="184">
        <f>Интернат!F29</f>
        <v>0</v>
      </c>
      <c r="F20" s="184">
        <f>Интернат!G29</f>
        <v>0</v>
      </c>
      <c r="G20" s="184">
        <f>Интернат!H29</f>
        <v>0</v>
      </c>
      <c r="H20" s="184">
        <f>Интернат!I29</f>
        <v>0</v>
      </c>
      <c r="I20" s="184">
        <f>Интернат!J29</f>
        <v>0</v>
      </c>
      <c r="J20" s="183">
        <f>Интернат!K29</f>
        <v>0</v>
      </c>
      <c r="K20" s="185"/>
      <c r="L20" s="186" t="e">
        <f t="shared" si="0"/>
        <v>#DIV/0!</v>
      </c>
      <c r="M20" s="65"/>
    </row>
    <row r="21" spans="1:13" x14ac:dyDescent="0.25">
      <c r="A21" s="180">
        <v>12</v>
      </c>
      <c r="B21" s="188" t="str">
        <f>Интернат!C30</f>
        <v>Учитель-дефектолог</v>
      </c>
      <c r="C21" s="182">
        <f>Интернат!D30</f>
        <v>0</v>
      </c>
      <c r="D21" s="183">
        <f>Интернат!E30</f>
        <v>0</v>
      </c>
      <c r="E21" s="184">
        <f>Интернат!F30</f>
        <v>0</v>
      </c>
      <c r="F21" s="184">
        <f>Интернат!G30</f>
        <v>0</v>
      </c>
      <c r="G21" s="184">
        <f>Интернат!H30</f>
        <v>0</v>
      </c>
      <c r="H21" s="184">
        <f>Интернат!I30</f>
        <v>0</v>
      </c>
      <c r="I21" s="184">
        <f>Интернат!J30</f>
        <v>0</v>
      </c>
      <c r="J21" s="183">
        <f>Интернат!K30</f>
        <v>0</v>
      </c>
      <c r="K21" s="185"/>
      <c r="L21" s="186"/>
      <c r="M21" s="65"/>
    </row>
    <row r="22" spans="1:13" x14ac:dyDescent="0.25">
      <c r="A22" s="180">
        <v>13</v>
      </c>
      <c r="B22" s="188" t="str">
        <f>Интернат!C31</f>
        <v xml:space="preserve">Педагог-психолог </v>
      </c>
      <c r="C22" s="182">
        <f>Интернат!D31</f>
        <v>0</v>
      </c>
      <c r="D22" s="183">
        <f>Интернат!E31</f>
        <v>0</v>
      </c>
      <c r="E22" s="184">
        <f>Интернат!F31</f>
        <v>0</v>
      </c>
      <c r="F22" s="184">
        <f>Интернат!G31</f>
        <v>0</v>
      </c>
      <c r="G22" s="184">
        <f>Интернат!H31</f>
        <v>0</v>
      </c>
      <c r="H22" s="184">
        <f>Интернат!I31</f>
        <v>0</v>
      </c>
      <c r="I22" s="184">
        <f>Интернат!J31</f>
        <v>0</v>
      </c>
      <c r="J22" s="183">
        <f>Интернат!K31</f>
        <v>0</v>
      </c>
      <c r="K22" s="185"/>
      <c r="L22" s="186" t="e">
        <f t="shared" si="0"/>
        <v>#DIV/0!</v>
      </c>
      <c r="M22" s="65"/>
    </row>
    <row r="23" spans="1:13" x14ac:dyDescent="0.25">
      <c r="A23" s="180">
        <v>14</v>
      </c>
      <c r="B23" s="188" t="str">
        <f>Интернат!C32</f>
        <v>Социальный педагог</v>
      </c>
      <c r="C23" s="182">
        <f>Интернат!D32</f>
        <v>0</v>
      </c>
      <c r="D23" s="183">
        <f>Интернат!E32</f>
        <v>0</v>
      </c>
      <c r="E23" s="184">
        <f>Интернат!F32</f>
        <v>0</v>
      </c>
      <c r="F23" s="184">
        <f>Интернат!G32</f>
        <v>0</v>
      </c>
      <c r="G23" s="184">
        <f>Интернат!H32</f>
        <v>0</v>
      </c>
      <c r="H23" s="184">
        <f>Интернат!I32</f>
        <v>0</v>
      </c>
      <c r="I23" s="184">
        <f>Интернат!J32</f>
        <v>0</v>
      </c>
      <c r="J23" s="183">
        <f>Интернат!K32</f>
        <v>0</v>
      </c>
      <c r="K23" s="185"/>
      <c r="L23" s="186" t="e">
        <f t="shared" si="0"/>
        <v>#DIV/0!</v>
      </c>
      <c r="M23" s="65"/>
    </row>
    <row r="24" spans="1:13" x14ac:dyDescent="0.25">
      <c r="A24" s="180">
        <v>15</v>
      </c>
      <c r="B24" s="188" t="str">
        <f>Интернат!C33</f>
        <v>Педагог - организатор</v>
      </c>
      <c r="C24" s="182">
        <f>Интернат!D33</f>
        <v>0</v>
      </c>
      <c r="D24" s="183">
        <f>Интернат!E33</f>
        <v>0</v>
      </c>
      <c r="E24" s="184">
        <f>Интернат!F33</f>
        <v>0</v>
      </c>
      <c r="F24" s="184">
        <f>Интернат!G33</f>
        <v>0</v>
      </c>
      <c r="G24" s="184">
        <f>Интернат!H33</f>
        <v>0</v>
      </c>
      <c r="H24" s="184">
        <f>Интернат!I33</f>
        <v>0</v>
      </c>
      <c r="I24" s="184">
        <f>Интернат!J33</f>
        <v>0</v>
      </c>
      <c r="J24" s="183">
        <f>Интернат!K33</f>
        <v>0</v>
      </c>
      <c r="K24" s="185"/>
      <c r="L24" s="186" t="e">
        <f t="shared" si="0"/>
        <v>#DIV/0!</v>
      </c>
      <c r="M24" s="65" t="s">
        <v>86</v>
      </c>
    </row>
    <row r="25" spans="1:13" x14ac:dyDescent="0.25">
      <c r="A25" s="180">
        <v>16</v>
      </c>
      <c r="B25" s="188" t="str">
        <f>Интернат!C34</f>
        <v>Педагог дополнительного образования</v>
      </c>
      <c r="C25" s="182">
        <f>Интернат!D34</f>
        <v>0</v>
      </c>
      <c r="D25" s="183">
        <f>Интернат!E34</f>
        <v>0</v>
      </c>
      <c r="E25" s="184">
        <f>Интернат!F34</f>
        <v>0</v>
      </c>
      <c r="F25" s="184">
        <f>Интернат!G34</f>
        <v>0</v>
      </c>
      <c r="G25" s="184">
        <f>Интернат!H34</f>
        <v>0</v>
      </c>
      <c r="H25" s="184">
        <f>Интернат!I34</f>
        <v>0</v>
      </c>
      <c r="I25" s="184">
        <f>Интернат!J34</f>
        <v>0</v>
      </c>
      <c r="J25" s="183">
        <f>Интернат!K34</f>
        <v>0</v>
      </c>
      <c r="K25" s="185"/>
      <c r="L25" s="186" t="e">
        <f t="shared" si="0"/>
        <v>#DIV/0!</v>
      </c>
      <c r="M25" s="65"/>
    </row>
    <row r="26" spans="1:13" x14ac:dyDescent="0.25">
      <c r="A26" s="180">
        <v>17</v>
      </c>
      <c r="B26" s="188" t="str">
        <f>Интернат!C35</f>
        <v>Старший воспитатель</v>
      </c>
      <c r="C26" s="182">
        <f>Интернат!D35</f>
        <v>0</v>
      </c>
      <c r="D26" s="183">
        <f>Интернат!E35</f>
        <v>0</v>
      </c>
      <c r="E26" s="184">
        <f>Интернат!F35</f>
        <v>0</v>
      </c>
      <c r="F26" s="184">
        <f>Интернат!G35</f>
        <v>0</v>
      </c>
      <c r="G26" s="184">
        <f>Интернат!H35</f>
        <v>0</v>
      </c>
      <c r="H26" s="184">
        <f>Интернат!I35</f>
        <v>0</v>
      </c>
      <c r="I26" s="184">
        <f>Интернат!J35</f>
        <v>0</v>
      </c>
      <c r="J26" s="183">
        <f>Интернат!K35</f>
        <v>0</v>
      </c>
      <c r="K26" s="185"/>
      <c r="L26" s="186">
        <v>0</v>
      </c>
      <c r="M26" s="65"/>
    </row>
    <row r="27" spans="1:13" x14ac:dyDescent="0.25">
      <c r="A27" s="180">
        <v>18</v>
      </c>
      <c r="B27" s="188" t="str">
        <f>Интернат!C36</f>
        <v xml:space="preserve">Секретарь  </v>
      </c>
      <c r="C27" s="182">
        <f>Интернат!D36</f>
        <v>0</v>
      </c>
      <c r="D27" s="183">
        <f>Интернат!E36</f>
        <v>0</v>
      </c>
      <c r="E27" s="184">
        <f>Интернат!F36</f>
        <v>0</v>
      </c>
      <c r="F27" s="184">
        <f>Интернат!G36</f>
        <v>0</v>
      </c>
      <c r="G27" s="184">
        <f>Интернат!H36</f>
        <v>0</v>
      </c>
      <c r="H27" s="184">
        <f>Интернат!I36</f>
        <v>0</v>
      </c>
      <c r="I27" s="184">
        <f>Интернат!J36</f>
        <v>0</v>
      </c>
      <c r="J27" s="183">
        <f>Интернат!K36</f>
        <v>0</v>
      </c>
      <c r="K27" s="185"/>
      <c r="L27" s="186" t="e">
        <f t="shared" si="0"/>
        <v>#DIV/0!</v>
      </c>
      <c r="M27" s="66"/>
    </row>
    <row r="28" spans="1:13" x14ac:dyDescent="0.25">
      <c r="A28" s="180">
        <v>19</v>
      </c>
      <c r="B28" s="188" t="str">
        <f>Интернат!C37</f>
        <v>Библиотекарь</v>
      </c>
      <c r="C28" s="182">
        <f>Интернат!D37</f>
        <v>0</v>
      </c>
      <c r="D28" s="183">
        <f>Интернат!E37</f>
        <v>0</v>
      </c>
      <c r="E28" s="184">
        <f>Интернат!F37</f>
        <v>0</v>
      </c>
      <c r="F28" s="184">
        <f>Интернат!G37</f>
        <v>0</v>
      </c>
      <c r="G28" s="184">
        <f>Интернат!H37</f>
        <v>0</v>
      </c>
      <c r="H28" s="184">
        <f>Интернат!I37</f>
        <v>0</v>
      </c>
      <c r="I28" s="184">
        <f>Интернат!J37</f>
        <v>0</v>
      </c>
      <c r="J28" s="183">
        <f>Интернат!K37</f>
        <v>0</v>
      </c>
      <c r="K28" s="185"/>
      <c r="L28" s="186" t="e">
        <f t="shared" si="0"/>
        <v>#DIV/0!</v>
      </c>
      <c r="M28" s="66"/>
    </row>
    <row r="29" spans="1:13" x14ac:dyDescent="0.25">
      <c r="A29" s="180">
        <v>20</v>
      </c>
      <c r="B29" s="188" t="str">
        <f>Интернат!C38</f>
        <v>Лаборант</v>
      </c>
      <c r="C29" s="182">
        <f>Интернат!D38</f>
        <v>0</v>
      </c>
      <c r="D29" s="183">
        <f>Интернат!E38</f>
        <v>0</v>
      </c>
      <c r="E29" s="184">
        <f>Интернат!F38</f>
        <v>0</v>
      </c>
      <c r="F29" s="184">
        <f>Интернат!G38</f>
        <v>0</v>
      </c>
      <c r="G29" s="184">
        <f>Интернат!H38</f>
        <v>0</v>
      </c>
      <c r="H29" s="184">
        <f>Интернат!I38</f>
        <v>0</v>
      </c>
      <c r="I29" s="184">
        <f>Интернат!J38</f>
        <v>0</v>
      </c>
      <c r="J29" s="183">
        <f>Интернат!K38</f>
        <v>0</v>
      </c>
      <c r="K29" s="185"/>
      <c r="L29" s="186" t="e">
        <f t="shared" si="0"/>
        <v>#DIV/0!</v>
      </c>
      <c r="M29" s="66"/>
    </row>
    <row r="30" spans="1:13" x14ac:dyDescent="0.25">
      <c r="A30" s="180">
        <v>21</v>
      </c>
      <c r="B30" s="188" t="str">
        <f>Интернат!C39</f>
        <v>Заведующий хозяйством</v>
      </c>
      <c r="C30" s="189">
        <f>Интернат!D39</f>
        <v>0</v>
      </c>
      <c r="D30" s="183">
        <f>Интернат!E39</f>
        <v>0</v>
      </c>
      <c r="E30" s="184">
        <f>Интернат!F39</f>
        <v>0</v>
      </c>
      <c r="F30" s="184">
        <f>Интернат!G39</f>
        <v>0</v>
      </c>
      <c r="G30" s="184">
        <f>Интернат!H39</f>
        <v>0</v>
      </c>
      <c r="H30" s="184">
        <f>Интернат!I39</f>
        <v>0</v>
      </c>
      <c r="I30" s="184">
        <f>Интернат!J39</f>
        <v>0</v>
      </c>
      <c r="J30" s="183">
        <f>Интернат!K39</f>
        <v>0</v>
      </c>
      <c r="K30" s="185"/>
      <c r="L30" s="186" t="e">
        <f t="shared" si="0"/>
        <v>#DIV/0!</v>
      </c>
      <c r="M30" s="66"/>
    </row>
    <row r="31" spans="1:13" x14ac:dyDescent="0.25">
      <c r="A31" s="180">
        <v>22</v>
      </c>
      <c r="B31" s="188" t="str">
        <f>Интернат!C40</f>
        <v>Бухгалтер</v>
      </c>
      <c r="C31" s="189">
        <f>Интернат!D40</f>
        <v>0</v>
      </c>
      <c r="D31" s="183">
        <f>Интернат!E40</f>
        <v>0</v>
      </c>
      <c r="E31" s="184">
        <f>Интернат!F40</f>
        <v>0</v>
      </c>
      <c r="F31" s="184">
        <f>Интернат!G40</f>
        <v>0</v>
      </c>
      <c r="G31" s="184">
        <f>Интернат!H40</f>
        <v>0</v>
      </c>
      <c r="H31" s="184">
        <f>Интернат!I40</f>
        <v>0</v>
      </c>
      <c r="I31" s="184">
        <f>Интернат!J40</f>
        <v>0</v>
      </c>
      <c r="J31" s="183">
        <f>Интернат!K40</f>
        <v>0</v>
      </c>
      <c r="K31" s="185"/>
      <c r="L31" s="186" t="e">
        <f t="shared" si="0"/>
        <v>#DIV/0!</v>
      </c>
      <c r="M31" s="66"/>
    </row>
    <row r="32" spans="1:13" x14ac:dyDescent="0.25">
      <c r="A32" s="180">
        <v>23</v>
      </c>
      <c r="B32" s="188" t="str">
        <f>Интернат!C41</f>
        <v>Водитель автомобиля</v>
      </c>
      <c r="C32" s="189">
        <f>Интернат!D41</f>
        <v>0</v>
      </c>
      <c r="D32" s="183">
        <f>Интернат!E41</f>
        <v>0</v>
      </c>
      <c r="E32" s="184">
        <f>Интернат!F41</f>
        <v>0</v>
      </c>
      <c r="F32" s="184">
        <f>Интернат!G41</f>
        <v>0</v>
      </c>
      <c r="G32" s="184">
        <f>Интернат!H41</f>
        <v>0</v>
      </c>
      <c r="H32" s="184">
        <f>Интернат!I41</f>
        <v>0</v>
      </c>
      <c r="I32" s="184">
        <f>Интернат!J41</f>
        <v>0</v>
      </c>
      <c r="J32" s="183">
        <f>Интернат!K41</f>
        <v>0</v>
      </c>
      <c r="K32" s="185"/>
      <c r="L32" s="186" t="e">
        <f t="shared" si="0"/>
        <v>#DIV/0!</v>
      </c>
      <c r="M32" s="66"/>
    </row>
    <row r="33" spans="1:17" x14ac:dyDescent="0.25">
      <c r="A33" s="180">
        <v>24</v>
      </c>
      <c r="B33" s="188" t="str">
        <f>Интернат!C42</f>
        <v>Водитель автобуса</v>
      </c>
      <c r="C33" s="189">
        <f>Интернат!D42</f>
        <v>0</v>
      </c>
      <c r="D33" s="183">
        <f>Интернат!E42</f>
        <v>0</v>
      </c>
      <c r="E33" s="184">
        <f>Интернат!F42</f>
        <v>0</v>
      </c>
      <c r="F33" s="184">
        <f>Интернат!G42</f>
        <v>0</v>
      </c>
      <c r="G33" s="184">
        <f>Интернат!H42</f>
        <v>0</v>
      </c>
      <c r="H33" s="184">
        <f>Интернат!I42</f>
        <v>0</v>
      </c>
      <c r="I33" s="184">
        <f>Интернат!J42</f>
        <v>0</v>
      </c>
      <c r="J33" s="183">
        <f>Интернат!K42</f>
        <v>0</v>
      </c>
      <c r="K33" s="185"/>
      <c r="L33" s="186"/>
      <c r="M33" s="66"/>
    </row>
    <row r="34" spans="1:17" x14ac:dyDescent="0.25">
      <c r="A34" s="180">
        <v>25</v>
      </c>
      <c r="B34" s="188" t="str">
        <f>Интернат!C43</f>
        <v>Уборщик служебных помещений</v>
      </c>
      <c r="C34" s="189">
        <f>Интернат!D43</f>
        <v>0</v>
      </c>
      <c r="D34" s="183">
        <f>Интернат!E43</f>
        <v>0</v>
      </c>
      <c r="E34" s="184">
        <f>Интернат!F43</f>
        <v>0</v>
      </c>
      <c r="F34" s="184">
        <f>Интернат!G43</f>
        <v>0</v>
      </c>
      <c r="G34" s="184">
        <f>Интернат!H43</f>
        <v>0</v>
      </c>
      <c r="H34" s="184">
        <f>Интернат!I43</f>
        <v>0</v>
      </c>
      <c r="I34" s="184">
        <f>Интернат!J43</f>
        <v>0</v>
      </c>
      <c r="J34" s="183">
        <f>Интернат!K43</f>
        <v>0</v>
      </c>
      <c r="K34" s="185"/>
      <c r="L34" s="186" t="e">
        <f t="shared" si="0"/>
        <v>#DIV/0!</v>
      </c>
      <c r="M34" s="66"/>
    </row>
    <row r="35" spans="1:17" x14ac:dyDescent="0.25">
      <c r="A35" s="180">
        <v>26</v>
      </c>
      <c r="B35" s="188" t="str">
        <f>Интернат!C44</f>
        <v>Дворник</v>
      </c>
      <c r="C35" s="189">
        <f>Интернат!D44</f>
        <v>0</v>
      </c>
      <c r="D35" s="183">
        <f>Интернат!E44</f>
        <v>0</v>
      </c>
      <c r="E35" s="184">
        <f>Интернат!F44</f>
        <v>0</v>
      </c>
      <c r="F35" s="184">
        <f>Интернат!G44</f>
        <v>0</v>
      </c>
      <c r="G35" s="184">
        <f>Интернат!H44</f>
        <v>0</v>
      </c>
      <c r="H35" s="184">
        <f>Интернат!I44</f>
        <v>0</v>
      </c>
      <c r="I35" s="184">
        <f>Интернат!J44</f>
        <v>0</v>
      </c>
      <c r="J35" s="183">
        <f>Интернат!K44</f>
        <v>0</v>
      </c>
      <c r="K35" s="185"/>
      <c r="L35" s="186" t="e">
        <f t="shared" si="0"/>
        <v>#DIV/0!</v>
      </c>
      <c r="M35" s="66"/>
    </row>
    <row r="36" spans="1:17" x14ac:dyDescent="0.25">
      <c r="A36" s="180">
        <v>27</v>
      </c>
      <c r="B36" s="188" t="str">
        <f>Интернат!C45</f>
        <v>Рабочий по комплексному обслуживанию и ремонту зданий</v>
      </c>
      <c r="C36" s="189">
        <f>Интернат!D45</f>
        <v>0</v>
      </c>
      <c r="D36" s="183">
        <f>Интернат!E45</f>
        <v>0</v>
      </c>
      <c r="E36" s="184">
        <f>Интернат!F45</f>
        <v>0</v>
      </c>
      <c r="F36" s="184">
        <f>Интернат!G45</f>
        <v>0</v>
      </c>
      <c r="G36" s="184">
        <f>Интернат!H45</f>
        <v>0</v>
      </c>
      <c r="H36" s="184">
        <f>Интернат!I45</f>
        <v>0</v>
      </c>
      <c r="I36" s="184">
        <f>Интернат!J45</f>
        <v>0</v>
      </c>
      <c r="J36" s="183">
        <f>Интернат!K45</f>
        <v>0</v>
      </c>
      <c r="K36" s="185"/>
      <c r="L36" s="186" t="e">
        <f t="shared" si="0"/>
        <v>#DIV/0!</v>
      </c>
      <c r="M36" s="66"/>
    </row>
    <row r="37" spans="1:17" x14ac:dyDescent="0.25">
      <c r="A37" s="180">
        <v>28</v>
      </c>
      <c r="B37" s="188" t="str">
        <f>Интернат!C46</f>
        <v>Сторож</v>
      </c>
      <c r="C37" s="189">
        <f>Интернат!D46</f>
        <v>0</v>
      </c>
      <c r="D37" s="183">
        <f>Интернат!E46</f>
        <v>0</v>
      </c>
      <c r="E37" s="184">
        <f>Интернат!F46</f>
        <v>0</v>
      </c>
      <c r="F37" s="184">
        <f>Интернат!G46</f>
        <v>0</v>
      </c>
      <c r="G37" s="184">
        <f>Интернат!H46</f>
        <v>0</v>
      </c>
      <c r="H37" s="184">
        <f>Интернат!I46</f>
        <v>0</v>
      </c>
      <c r="I37" s="184">
        <f>Интернат!J46</f>
        <v>0</v>
      </c>
      <c r="J37" s="183">
        <f>Интернат!K46</f>
        <v>0</v>
      </c>
      <c r="K37" s="185"/>
      <c r="L37" s="186"/>
      <c r="M37" s="66"/>
    </row>
    <row r="38" spans="1:17" ht="15.75" thickBot="1" x14ac:dyDescent="0.3">
      <c r="A38" s="180">
        <v>29</v>
      </c>
      <c r="B38" s="190" t="str">
        <f>Интернат!C47</f>
        <v>Подсобный рабочий</v>
      </c>
      <c r="C38" s="189">
        <f>Интернат!D47</f>
        <v>0</v>
      </c>
      <c r="D38" s="183">
        <f>Интернат!E47</f>
        <v>0</v>
      </c>
      <c r="E38" s="184">
        <f>Интернат!F47</f>
        <v>0</v>
      </c>
      <c r="F38" s="184">
        <f>Интернат!G47</f>
        <v>0</v>
      </c>
      <c r="G38" s="184">
        <f>Интернат!H47</f>
        <v>0</v>
      </c>
      <c r="H38" s="184">
        <f>Интернат!I47</f>
        <v>0</v>
      </c>
      <c r="I38" s="184">
        <f>Интернат!J47</f>
        <v>0</v>
      </c>
      <c r="J38" s="183">
        <f>Интернат!K47</f>
        <v>0</v>
      </c>
      <c r="K38" s="185"/>
      <c r="L38" s="186"/>
      <c r="M38" s="66"/>
      <c r="N38" s="26" t="s">
        <v>89</v>
      </c>
      <c r="O38" s="26" t="s">
        <v>90</v>
      </c>
    </row>
    <row r="39" spans="1:17" ht="14.25" x14ac:dyDescent="0.2">
      <c r="A39" s="399" t="s">
        <v>41</v>
      </c>
      <c r="B39" s="400"/>
      <c r="C39" s="191">
        <f>SUM(C10:C38)-C17</f>
        <v>0</v>
      </c>
      <c r="D39" s="191">
        <f t="shared" ref="D39:J39" si="1">SUM(D10:D38)</f>
        <v>0</v>
      </c>
      <c r="E39" s="191">
        <f t="shared" si="1"/>
        <v>0</v>
      </c>
      <c r="F39" s="191">
        <f t="shared" si="1"/>
        <v>0</v>
      </c>
      <c r="G39" s="191">
        <f t="shared" si="1"/>
        <v>0</v>
      </c>
      <c r="H39" s="191">
        <f t="shared" si="1"/>
        <v>0</v>
      </c>
      <c r="I39" s="191">
        <f t="shared" si="1"/>
        <v>0</v>
      </c>
      <c r="J39" s="192">
        <f t="shared" si="1"/>
        <v>0</v>
      </c>
      <c r="K39" s="191">
        <f>SUM(K10:K38)-K17</f>
        <v>0</v>
      </c>
      <c r="L39" s="193" t="e">
        <f>SUM(L10:L38)</f>
        <v>#DIV/0!</v>
      </c>
      <c r="M39" s="65"/>
      <c r="N39" s="194" t="e">
        <f>100-N40</f>
        <v>#DIV/0!</v>
      </c>
      <c r="O39" s="194" t="e">
        <f>100-O40</f>
        <v>#DIV/0!</v>
      </c>
    </row>
    <row r="40" spans="1:17" ht="12.75" x14ac:dyDescent="0.2">
      <c r="A40" s="401" t="s">
        <v>103</v>
      </c>
      <c r="B40" s="402"/>
      <c r="C40" s="195"/>
      <c r="D40" s="195"/>
      <c r="E40" s="196"/>
      <c r="F40" s="196"/>
      <c r="G40" s="196"/>
      <c r="H40" s="196"/>
      <c r="I40" s="196"/>
      <c r="J40" s="68">
        <f>ROUND(J39/80*20,2)</f>
        <v>0</v>
      </c>
      <c r="K40" s="126"/>
      <c r="L40" s="116" t="e">
        <f>ROUND(L39/80*20,2)</f>
        <v>#DIV/0!</v>
      </c>
      <c r="M40" s="197" t="s">
        <v>139</v>
      </c>
      <c r="N40" s="194" t="e">
        <f>ROUND(L39/(M42-L41)*100,3)</f>
        <v>#DIV/0!</v>
      </c>
      <c r="O40" s="194" t="e">
        <f>ROUND(J39/(M42-J41)*100,3)</f>
        <v>#DIV/0!</v>
      </c>
    </row>
    <row r="41" spans="1:17" ht="13.5" thickBot="1" x14ac:dyDescent="0.25">
      <c r="A41" s="395" t="s">
        <v>95</v>
      </c>
      <c r="B41" s="336"/>
      <c r="C41" s="336"/>
      <c r="D41" s="336"/>
      <c r="E41" s="336"/>
      <c r="F41" s="336"/>
      <c r="G41" s="336"/>
      <c r="H41" s="336"/>
      <c r="I41" s="337"/>
      <c r="J41" s="198">
        <f>Интернат!K99</f>
        <v>0</v>
      </c>
      <c r="K41" s="126"/>
      <c r="L41" s="199">
        <f>J41</f>
        <v>0</v>
      </c>
      <c r="M41" s="65"/>
    </row>
    <row r="42" spans="1:17" ht="15.75" thickBot="1" x14ac:dyDescent="0.3">
      <c r="A42" s="389" t="s">
        <v>44</v>
      </c>
      <c r="B42" s="390"/>
      <c r="C42" s="200">
        <f>C39</f>
        <v>0</v>
      </c>
      <c r="D42" s="200"/>
      <c r="E42" s="201"/>
      <c r="F42" s="201"/>
      <c r="G42" s="201"/>
      <c r="H42" s="201"/>
      <c r="I42" s="201"/>
      <c r="J42" s="202">
        <f>J39+J40+J41</f>
        <v>0</v>
      </c>
      <c r="K42" s="203">
        <f>K39</f>
        <v>0</v>
      </c>
      <c r="L42" s="204" t="e">
        <f>L39+L40+L41</f>
        <v>#DIV/0!</v>
      </c>
      <c r="M42" s="205"/>
    </row>
    <row r="43" spans="1:17" ht="15.75" x14ac:dyDescent="0.25">
      <c r="A43" s="206">
        <v>30</v>
      </c>
      <c r="B43" s="207" t="str">
        <f>Интернат!C48</f>
        <v>Главный бухгалтер</v>
      </c>
      <c r="C43" s="208">
        <f>Интернат!D48</f>
        <v>0</v>
      </c>
      <c r="D43" s="209">
        <f>Интернат!E48</f>
        <v>0</v>
      </c>
      <c r="E43" s="69">
        <f>Интернат!F48</f>
        <v>0</v>
      </c>
      <c r="F43" s="69">
        <f>Интернат!G48</f>
        <v>0</v>
      </c>
      <c r="G43" s="69">
        <f>Интернат!H48</f>
        <v>0</v>
      </c>
      <c r="H43" s="69">
        <f>Интернат!I48</f>
        <v>0</v>
      </c>
      <c r="I43" s="69">
        <f>Интернат!J48</f>
        <v>0</v>
      </c>
      <c r="J43" s="83">
        <f>Интернат!K48</f>
        <v>0</v>
      </c>
      <c r="K43" s="210">
        <f>ROUND(J42*12/1000,1)</f>
        <v>0</v>
      </c>
      <c r="N43" s="74"/>
      <c r="O43" s="74"/>
    </row>
    <row r="44" spans="1:17" ht="30" x14ac:dyDescent="0.25">
      <c r="A44" s="206">
        <v>31</v>
      </c>
      <c r="B44" s="211" t="str">
        <f>Интернат!C49</f>
        <v>Заместитель заведующего по административно-хозяйственной работе</v>
      </c>
      <c r="C44" s="208">
        <f>Интернат!D49</f>
        <v>0</v>
      </c>
      <c r="D44" s="209">
        <f>Интернат!E49</f>
        <v>0</v>
      </c>
      <c r="E44" s="69">
        <f>Интернат!F49</f>
        <v>0</v>
      </c>
      <c r="F44" s="69">
        <f>Интернат!G49</f>
        <v>0</v>
      </c>
      <c r="G44" s="69">
        <f>Интернат!H49</f>
        <v>0</v>
      </c>
      <c r="H44" s="69">
        <f>Интернат!I49</f>
        <v>0</v>
      </c>
      <c r="I44" s="69">
        <f>Интернат!J49</f>
        <v>0</v>
      </c>
      <c r="J44" s="83">
        <f>Интернат!K49</f>
        <v>0</v>
      </c>
      <c r="N44" s="74" t="e">
        <f>M42-L42</f>
        <v>#DIV/0!</v>
      </c>
      <c r="O44" s="74">
        <f>M42-J42</f>
        <v>0</v>
      </c>
      <c r="P44" s="74"/>
      <c r="Q44" s="74"/>
    </row>
    <row r="45" spans="1:17" ht="30" x14ac:dyDescent="0.25">
      <c r="A45" s="206">
        <v>32</v>
      </c>
      <c r="B45" s="211" t="str">
        <f>Интернат!C50</f>
        <v>Заместитель директора по воспитательной работе</v>
      </c>
      <c r="C45" s="208">
        <f>Интернат!D50</f>
        <v>0</v>
      </c>
      <c r="D45" s="209">
        <f>Интернат!E50</f>
        <v>0</v>
      </c>
      <c r="E45" s="69">
        <f>Интернат!F50</f>
        <v>0</v>
      </c>
      <c r="F45" s="69">
        <f>Интернат!G50</f>
        <v>0</v>
      </c>
      <c r="G45" s="69">
        <f>Интернат!H50</f>
        <v>0</v>
      </c>
      <c r="H45" s="69">
        <f>Интернат!I50</f>
        <v>0</v>
      </c>
      <c r="I45" s="69">
        <f>Интернат!J50</f>
        <v>0</v>
      </c>
      <c r="J45" s="83">
        <f>Интернат!K50</f>
        <v>0</v>
      </c>
    </row>
    <row r="46" spans="1:17" x14ac:dyDescent="0.25">
      <c r="A46" s="206">
        <v>33</v>
      </c>
      <c r="B46" s="207" t="str">
        <f>Интернат!C51</f>
        <v>Воспитатель</v>
      </c>
      <c r="C46" s="208">
        <f>Интернат!D51</f>
        <v>0</v>
      </c>
      <c r="D46" s="209">
        <f>Интернат!E51</f>
        <v>0</v>
      </c>
      <c r="E46" s="69">
        <f>Интернат!F51</f>
        <v>0</v>
      </c>
      <c r="F46" s="69">
        <f>Интернат!G51</f>
        <v>0</v>
      </c>
      <c r="G46" s="69">
        <f>Интернат!H51</f>
        <v>0</v>
      </c>
      <c r="H46" s="69">
        <f>Интернат!I51</f>
        <v>0</v>
      </c>
      <c r="I46" s="69">
        <f>Интернат!J51</f>
        <v>0</v>
      </c>
      <c r="J46" s="83">
        <f>Интернат!K51</f>
        <v>0</v>
      </c>
    </row>
    <row r="47" spans="1:17" x14ac:dyDescent="0.25">
      <c r="A47" s="206">
        <v>34</v>
      </c>
      <c r="B47" s="207" t="str">
        <f>Интернат!C52</f>
        <v>Врач-гастроэнтеролог</v>
      </c>
      <c r="C47" s="208">
        <f>Интернат!D52</f>
        <v>0</v>
      </c>
      <c r="D47" s="209">
        <f>Интернат!E52</f>
        <v>0</v>
      </c>
      <c r="E47" s="69">
        <f>Интернат!F52</f>
        <v>0</v>
      </c>
      <c r="F47" s="69">
        <f>Интернат!G52</f>
        <v>0</v>
      </c>
      <c r="G47" s="69">
        <f>Интернат!H52</f>
        <v>0</v>
      </c>
      <c r="H47" s="69">
        <f>Интернат!I52</f>
        <v>0</v>
      </c>
      <c r="I47" s="69">
        <f>Интернат!J52</f>
        <v>0</v>
      </c>
      <c r="J47" s="83">
        <f>Интернат!K52</f>
        <v>0</v>
      </c>
    </row>
    <row r="48" spans="1:17" x14ac:dyDescent="0.25">
      <c r="A48" s="206">
        <v>35</v>
      </c>
      <c r="B48" s="207" t="str">
        <f>Интернат!C53</f>
        <v>Врач-кардиолог</v>
      </c>
      <c r="C48" s="208">
        <f>Интернат!D53</f>
        <v>0</v>
      </c>
      <c r="D48" s="209">
        <f>Интернат!E53</f>
        <v>0</v>
      </c>
      <c r="E48" s="69">
        <f>Интернат!F53</f>
        <v>0</v>
      </c>
      <c r="F48" s="69">
        <f>Интернат!G53</f>
        <v>0</v>
      </c>
      <c r="G48" s="69">
        <f>Интернат!H53</f>
        <v>0</v>
      </c>
      <c r="H48" s="69">
        <f>Интернат!I53</f>
        <v>0</v>
      </c>
      <c r="I48" s="69">
        <f>Интернат!J53</f>
        <v>0</v>
      </c>
      <c r="J48" s="83">
        <f>Интернат!K53</f>
        <v>0</v>
      </c>
    </row>
    <row r="49" spans="1:12" x14ac:dyDescent="0.25">
      <c r="A49" s="206">
        <v>36</v>
      </c>
      <c r="B49" s="207" t="str">
        <f>Интернат!C54</f>
        <v>Врач-невролог</v>
      </c>
      <c r="C49" s="208">
        <f>Интернат!D54</f>
        <v>0</v>
      </c>
      <c r="D49" s="209">
        <f>Интернат!E54</f>
        <v>0</v>
      </c>
      <c r="E49" s="69">
        <f>Интернат!F54</f>
        <v>0</v>
      </c>
      <c r="F49" s="69">
        <f>Интернат!G54</f>
        <v>0</v>
      </c>
      <c r="G49" s="69">
        <f>Интернат!H54</f>
        <v>0</v>
      </c>
      <c r="H49" s="69">
        <f>Интернат!I54</f>
        <v>0</v>
      </c>
      <c r="I49" s="69">
        <f>Интернат!J54</f>
        <v>0</v>
      </c>
      <c r="J49" s="83">
        <f>Интернат!K54</f>
        <v>0</v>
      </c>
    </row>
    <row r="50" spans="1:12" x14ac:dyDescent="0.25">
      <c r="A50" s="206">
        <v>37</v>
      </c>
      <c r="B50" s="207" t="str">
        <f>Интернат!C55</f>
        <v>Врач-окулист</v>
      </c>
      <c r="C50" s="208">
        <f>Интернат!D55</f>
        <v>0</v>
      </c>
      <c r="D50" s="209">
        <f>Интернат!E55</f>
        <v>0</v>
      </c>
      <c r="E50" s="69">
        <f>Интернат!F55</f>
        <v>0</v>
      </c>
      <c r="F50" s="69">
        <f>Интернат!G55</f>
        <v>0</v>
      </c>
      <c r="G50" s="69">
        <f>Интернат!H55</f>
        <v>0</v>
      </c>
      <c r="H50" s="69">
        <f>Интернат!I55</f>
        <v>0</v>
      </c>
      <c r="I50" s="69">
        <f>Интернат!J55</f>
        <v>0</v>
      </c>
      <c r="J50" s="83">
        <f>Интернат!K55</f>
        <v>0</v>
      </c>
    </row>
    <row r="51" spans="1:12" x14ac:dyDescent="0.25">
      <c r="A51" s="206">
        <v>38</v>
      </c>
      <c r="B51" s="207" t="str">
        <f>Интернат!C56</f>
        <v>Врач-оториноларинголог</v>
      </c>
      <c r="C51" s="208">
        <f>Интернат!D56</f>
        <v>0</v>
      </c>
      <c r="D51" s="209">
        <f>Интернат!E56</f>
        <v>0</v>
      </c>
      <c r="E51" s="69">
        <f>Интернат!F56</f>
        <v>0</v>
      </c>
      <c r="F51" s="69">
        <f>Интернат!G56</f>
        <v>0</v>
      </c>
      <c r="G51" s="69">
        <f>Интернат!H56</f>
        <v>0</v>
      </c>
      <c r="H51" s="69">
        <f>Интернат!I56</f>
        <v>0</v>
      </c>
      <c r="I51" s="69">
        <f>Интернат!J56</f>
        <v>0</v>
      </c>
      <c r="J51" s="83">
        <f>Интернат!K56</f>
        <v>0</v>
      </c>
    </row>
    <row r="52" spans="1:12" x14ac:dyDescent="0.25">
      <c r="A52" s="206">
        <v>39</v>
      </c>
      <c r="B52" s="207" t="str">
        <f>Интернат!C57</f>
        <v>Врач-педиатр</v>
      </c>
      <c r="C52" s="208">
        <f>Интернат!D57</f>
        <v>0</v>
      </c>
      <c r="D52" s="209">
        <f>Интернат!E57</f>
        <v>0</v>
      </c>
      <c r="E52" s="69">
        <f>Интернат!F57</f>
        <v>0</v>
      </c>
      <c r="F52" s="69">
        <f>Интернат!G57</f>
        <v>0</v>
      </c>
      <c r="G52" s="69">
        <f>Интернат!H57</f>
        <v>0</v>
      </c>
      <c r="H52" s="69">
        <f>Интернат!I57</f>
        <v>0</v>
      </c>
      <c r="I52" s="69">
        <f>Интернат!J57</f>
        <v>0</v>
      </c>
      <c r="J52" s="83">
        <f>Интернат!K57</f>
        <v>0</v>
      </c>
    </row>
    <row r="53" spans="1:12" x14ac:dyDescent="0.25">
      <c r="A53" s="206">
        <v>40</v>
      </c>
      <c r="B53" s="207" t="str">
        <f>Интернат!C58</f>
        <v>Врач-психиатр</v>
      </c>
      <c r="C53" s="208">
        <f>Интернат!D58</f>
        <v>0</v>
      </c>
      <c r="D53" s="209">
        <f>Интернат!E58</f>
        <v>0</v>
      </c>
      <c r="E53" s="69">
        <f>Интернат!F58</f>
        <v>0</v>
      </c>
      <c r="F53" s="69">
        <f>Интернат!G58</f>
        <v>0</v>
      </c>
      <c r="G53" s="69">
        <f>Интернат!H58</f>
        <v>0</v>
      </c>
      <c r="H53" s="69">
        <f>Интернат!I58</f>
        <v>0</v>
      </c>
      <c r="I53" s="69">
        <f>Интернат!J58</f>
        <v>0</v>
      </c>
      <c r="J53" s="83">
        <f>Интернат!K58</f>
        <v>0</v>
      </c>
    </row>
    <row r="54" spans="1:12" x14ac:dyDescent="0.25">
      <c r="A54" s="206">
        <v>41</v>
      </c>
      <c r="B54" s="207" t="str">
        <f>Интернат!C59</f>
        <v>Врач-специалист</v>
      </c>
      <c r="C54" s="208">
        <f>Интернат!D59</f>
        <v>0</v>
      </c>
      <c r="D54" s="209">
        <f>Интернат!E59</f>
        <v>0</v>
      </c>
      <c r="E54" s="69">
        <f>Интернат!F59</f>
        <v>0</v>
      </c>
      <c r="F54" s="69">
        <f>Интернат!G59</f>
        <v>0</v>
      </c>
      <c r="G54" s="69">
        <f>Интернат!H59</f>
        <v>0</v>
      </c>
      <c r="H54" s="69">
        <f>Интернат!I59</f>
        <v>0</v>
      </c>
      <c r="I54" s="69">
        <f>Интернат!J59</f>
        <v>0</v>
      </c>
      <c r="J54" s="83">
        <f>Интернат!K59</f>
        <v>0</v>
      </c>
    </row>
    <row r="55" spans="1:12" x14ac:dyDescent="0.25">
      <c r="A55" s="206">
        <v>42</v>
      </c>
      <c r="B55" s="207" t="str">
        <f>Интернат!C60</f>
        <v>Врач-стоматолог</v>
      </c>
      <c r="C55" s="208">
        <f>Интернат!D60</f>
        <v>0</v>
      </c>
      <c r="D55" s="209">
        <f>Интернат!E60</f>
        <v>0</v>
      </c>
      <c r="E55" s="69">
        <f>Интернат!F60</f>
        <v>0</v>
      </c>
      <c r="F55" s="69">
        <f>Интернат!G60</f>
        <v>0</v>
      </c>
      <c r="G55" s="69">
        <f>Интернат!H60</f>
        <v>0</v>
      </c>
      <c r="H55" s="69">
        <f>Интернат!I60</f>
        <v>0</v>
      </c>
      <c r="I55" s="69">
        <f>Интернат!J60</f>
        <v>0</v>
      </c>
      <c r="J55" s="83">
        <f>Интернат!K60</f>
        <v>0</v>
      </c>
    </row>
    <row r="56" spans="1:12" x14ac:dyDescent="0.25">
      <c r="A56" s="206">
        <v>43</v>
      </c>
      <c r="B56" s="207" t="str">
        <f>Интернат!C61</f>
        <v>Врач-физиотерапевт</v>
      </c>
      <c r="C56" s="208">
        <f>Интернат!D61</f>
        <v>0</v>
      </c>
      <c r="D56" s="209">
        <f>Интернат!E61</f>
        <v>0</v>
      </c>
      <c r="E56" s="69">
        <f>Интернат!F61</f>
        <v>0</v>
      </c>
      <c r="F56" s="69">
        <f>Интернат!G61</f>
        <v>0</v>
      </c>
      <c r="G56" s="69">
        <f>Интернат!H61</f>
        <v>0</v>
      </c>
      <c r="H56" s="69">
        <f>Интернат!I61</f>
        <v>0</v>
      </c>
      <c r="I56" s="69">
        <f>Интернат!J61</f>
        <v>0</v>
      </c>
      <c r="J56" s="83">
        <f>Интернат!K61</f>
        <v>0</v>
      </c>
    </row>
    <row r="57" spans="1:12" x14ac:dyDescent="0.25">
      <c r="A57" s="206">
        <v>44</v>
      </c>
      <c r="B57" s="207" t="str">
        <f>Интернат!C62</f>
        <v>Врач-фтизиатр</v>
      </c>
      <c r="C57" s="208">
        <f>Интернат!D62</f>
        <v>0</v>
      </c>
      <c r="D57" s="209">
        <f>Интернат!E62</f>
        <v>0</v>
      </c>
      <c r="E57" s="69">
        <f>Интернат!F62</f>
        <v>0</v>
      </c>
      <c r="F57" s="69">
        <f>Интернат!G62</f>
        <v>0</v>
      </c>
      <c r="G57" s="69">
        <f>Интернат!H62</f>
        <v>0</v>
      </c>
      <c r="H57" s="69">
        <f>Интернат!I62</f>
        <v>0</v>
      </c>
      <c r="I57" s="69">
        <f>Интернат!J62</f>
        <v>0</v>
      </c>
      <c r="J57" s="83">
        <f>Интернат!K62</f>
        <v>0</v>
      </c>
    </row>
    <row r="58" spans="1:12" s="74" customFormat="1" x14ac:dyDescent="0.25">
      <c r="A58" s="297">
        <v>45</v>
      </c>
      <c r="B58" s="298" t="str">
        <f>Интернат!C63</f>
        <v>Медицинская сестра</v>
      </c>
      <c r="C58" s="299">
        <f>Интернат!D63</f>
        <v>0</v>
      </c>
      <c r="D58" s="209">
        <f>Интернат!E63</f>
        <v>0</v>
      </c>
      <c r="E58" s="299">
        <f>Интернат!F63</f>
        <v>0</v>
      </c>
      <c r="F58" s="299">
        <f>Интернат!G63</f>
        <v>0</v>
      </c>
      <c r="G58" s="299">
        <f>Интернат!H63</f>
        <v>0</v>
      </c>
      <c r="H58" s="299">
        <f>Интернат!I63</f>
        <v>0</v>
      </c>
      <c r="I58" s="299">
        <f>Интернат!J63</f>
        <v>0</v>
      </c>
      <c r="J58" s="83">
        <f>Интернат!K63</f>
        <v>0</v>
      </c>
      <c r="K58" s="214"/>
      <c r="L58" s="214"/>
    </row>
    <row r="59" spans="1:12" s="74" customFormat="1" x14ac:dyDescent="0.25">
      <c r="A59" s="297">
        <v>46</v>
      </c>
      <c r="B59" s="298" t="str">
        <f>Интернат!C64</f>
        <v xml:space="preserve">Медицинская сестра-ортоптистка </v>
      </c>
      <c r="C59" s="299">
        <f>Интернат!D64</f>
        <v>0</v>
      </c>
      <c r="D59" s="209">
        <f>Интернат!E64</f>
        <v>0</v>
      </c>
      <c r="E59" s="299">
        <f>Интернат!F64</f>
        <v>0</v>
      </c>
      <c r="F59" s="299">
        <f>Интернат!G64</f>
        <v>0</v>
      </c>
      <c r="G59" s="299">
        <f>Интернат!H64</f>
        <v>0</v>
      </c>
      <c r="H59" s="299">
        <f>Интернат!I64</f>
        <v>0</v>
      </c>
      <c r="I59" s="299">
        <f>Интернат!J64</f>
        <v>0</v>
      </c>
      <c r="J59" s="83">
        <f>Интернат!K64</f>
        <v>0</v>
      </c>
      <c r="K59" s="214"/>
      <c r="L59" s="214"/>
    </row>
    <row r="60" spans="1:12" s="74" customFormat="1" x14ac:dyDescent="0.25">
      <c r="A60" s="297">
        <v>47</v>
      </c>
      <c r="B60" s="298" t="str">
        <f>Интернат!C65</f>
        <v>Медицинская сестра по массажу</v>
      </c>
      <c r="C60" s="299">
        <f>Интернат!D65</f>
        <v>0</v>
      </c>
      <c r="D60" s="209">
        <f>Интернат!E65</f>
        <v>0</v>
      </c>
      <c r="E60" s="299">
        <f>Интернат!F65</f>
        <v>0</v>
      </c>
      <c r="F60" s="299">
        <f>Интернат!G65</f>
        <v>0</v>
      </c>
      <c r="G60" s="299">
        <f>Интернат!H65</f>
        <v>0</v>
      </c>
      <c r="H60" s="299">
        <f>Интернат!I65</f>
        <v>0</v>
      </c>
      <c r="I60" s="299">
        <f>Интернат!J65</f>
        <v>0</v>
      </c>
      <c r="J60" s="83">
        <f>Интернат!K65</f>
        <v>0</v>
      </c>
      <c r="K60" s="214"/>
      <c r="L60" s="214"/>
    </row>
    <row r="61" spans="1:12" s="74" customFormat="1" x14ac:dyDescent="0.25">
      <c r="A61" s="297">
        <v>48</v>
      </c>
      <c r="B61" s="298" t="str">
        <f>Интернат!C66</f>
        <v>Медицинская сестра по физиотерапии</v>
      </c>
      <c r="C61" s="299">
        <f>Интернат!D66</f>
        <v>0</v>
      </c>
      <c r="D61" s="209">
        <f>Интернат!E66</f>
        <v>0</v>
      </c>
      <c r="E61" s="299">
        <f>Интернат!F66</f>
        <v>0</v>
      </c>
      <c r="F61" s="299">
        <f>Интернат!G66</f>
        <v>0</v>
      </c>
      <c r="G61" s="299">
        <f>Интернат!H66</f>
        <v>0</v>
      </c>
      <c r="H61" s="299">
        <f>Интернат!I66</f>
        <v>0</v>
      </c>
      <c r="I61" s="299">
        <f>Интернат!J66</f>
        <v>0</v>
      </c>
      <c r="J61" s="83">
        <f>Интернат!K66</f>
        <v>0</v>
      </c>
      <c r="K61" s="214"/>
      <c r="L61" s="214"/>
    </row>
    <row r="62" spans="1:12" x14ac:dyDescent="0.25">
      <c r="A62" s="206">
        <v>49</v>
      </c>
      <c r="B62" s="207" t="str">
        <f>Интернат!C67</f>
        <v>Инструктор по лечебной физкультуре</v>
      </c>
      <c r="C62" s="208">
        <f>Интернат!D67</f>
        <v>0</v>
      </c>
      <c r="D62" s="209">
        <f>Интернат!E67</f>
        <v>0</v>
      </c>
      <c r="E62" s="69">
        <f>Интернат!F67</f>
        <v>0</v>
      </c>
      <c r="F62" s="69">
        <f>Интернат!G67</f>
        <v>0</v>
      </c>
      <c r="G62" s="69">
        <f>Интернат!H67</f>
        <v>0</v>
      </c>
      <c r="H62" s="69">
        <f>Интернат!I67</f>
        <v>0</v>
      </c>
      <c r="I62" s="69">
        <f>Интернат!J67</f>
        <v>0</v>
      </c>
      <c r="J62" s="83">
        <f>Интернат!K67</f>
        <v>0</v>
      </c>
    </row>
    <row r="63" spans="1:12" x14ac:dyDescent="0.25">
      <c r="A63" s="206">
        <v>50</v>
      </c>
      <c r="B63" s="207" t="str">
        <f>Интернат!C68</f>
        <v>Младшая медицинская сестра</v>
      </c>
      <c r="C63" s="208">
        <f>Интернат!D68</f>
        <v>0</v>
      </c>
      <c r="D63" s="209">
        <f>Интернат!E68</f>
        <v>0</v>
      </c>
      <c r="E63" s="69">
        <f>Интернат!F68</f>
        <v>0</v>
      </c>
      <c r="F63" s="69">
        <f>Интернат!G68</f>
        <v>0</v>
      </c>
      <c r="G63" s="69">
        <f>Интернат!H68</f>
        <v>0</v>
      </c>
      <c r="H63" s="69">
        <f>Интернат!I68</f>
        <v>0</v>
      </c>
      <c r="I63" s="69">
        <f>Интернат!J68</f>
        <v>0</v>
      </c>
      <c r="J63" s="83">
        <f>Интернат!K68</f>
        <v>0</v>
      </c>
    </row>
    <row r="64" spans="1:12" x14ac:dyDescent="0.25">
      <c r="A64" s="206">
        <v>51</v>
      </c>
      <c r="B64" s="207" t="str">
        <f>Интернат!C69</f>
        <v>Библиотекарь</v>
      </c>
      <c r="C64" s="208">
        <f>Интернат!D69</f>
        <v>0</v>
      </c>
      <c r="D64" s="209">
        <f>Интернат!E69</f>
        <v>0</v>
      </c>
      <c r="E64" s="69">
        <f>Интернат!F69</f>
        <v>0</v>
      </c>
      <c r="F64" s="69">
        <f>Интернат!G69</f>
        <v>0</v>
      </c>
      <c r="G64" s="69">
        <f>Интернат!H69</f>
        <v>0</v>
      </c>
      <c r="H64" s="69">
        <f>Интернат!I69</f>
        <v>0</v>
      </c>
      <c r="I64" s="69">
        <f>Интернат!J69</f>
        <v>0</v>
      </c>
      <c r="J64" s="83">
        <f>Интернат!K69</f>
        <v>0</v>
      </c>
    </row>
    <row r="65" spans="1:10" x14ac:dyDescent="0.25">
      <c r="A65" s="206">
        <v>52</v>
      </c>
      <c r="B65" s="207" t="str">
        <f>Интернат!C70</f>
        <v>Заведующий складом</v>
      </c>
      <c r="C65" s="208">
        <f>Интернат!D70</f>
        <v>0</v>
      </c>
      <c r="D65" s="209">
        <f>Интернат!E70</f>
        <v>0</v>
      </c>
      <c r="E65" s="69">
        <f>Интернат!F70</f>
        <v>0</v>
      </c>
      <c r="F65" s="69">
        <f>Интернат!G70</f>
        <v>0</v>
      </c>
      <c r="G65" s="69">
        <f>Интернат!H70</f>
        <v>0</v>
      </c>
      <c r="H65" s="69">
        <f>Интернат!I70</f>
        <v>0</v>
      </c>
      <c r="I65" s="69">
        <f>Интернат!J70</f>
        <v>0</v>
      </c>
      <c r="J65" s="83">
        <f>Интернат!K70</f>
        <v>0</v>
      </c>
    </row>
    <row r="66" spans="1:10" x14ac:dyDescent="0.25">
      <c r="A66" s="206">
        <v>53</v>
      </c>
      <c r="B66" s="207" t="str">
        <f>Интернат!C71</f>
        <v>Заведующий хозяйством</v>
      </c>
      <c r="C66" s="208">
        <f>Интернат!D71</f>
        <v>0</v>
      </c>
      <c r="D66" s="209">
        <f>Интернат!E71</f>
        <v>0</v>
      </c>
      <c r="E66" s="69">
        <f>Интернат!F71</f>
        <v>0</v>
      </c>
      <c r="F66" s="69">
        <f>Интернат!G71</f>
        <v>0</v>
      </c>
      <c r="G66" s="69">
        <f>Интернат!H71</f>
        <v>0</v>
      </c>
      <c r="H66" s="69">
        <f>Интернат!I71</f>
        <v>0</v>
      </c>
      <c r="I66" s="69">
        <f>Интернат!J71</f>
        <v>0</v>
      </c>
      <c r="J66" s="83">
        <f>Интернат!K71</f>
        <v>0</v>
      </c>
    </row>
    <row r="67" spans="1:10" x14ac:dyDescent="0.25">
      <c r="A67" s="206">
        <v>54</v>
      </c>
      <c r="B67" s="207" t="str">
        <f>Интернат!C72</f>
        <v xml:space="preserve">Секретарь </v>
      </c>
      <c r="C67" s="208">
        <f>Интернат!D72</f>
        <v>0</v>
      </c>
      <c r="D67" s="209">
        <f>Интернат!E72</f>
        <v>0</v>
      </c>
      <c r="E67" s="69">
        <f>Интернат!F72</f>
        <v>0</v>
      </c>
      <c r="F67" s="69">
        <f>Интернат!G72</f>
        <v>0</v>
      </c>
      <c r="G67" s="69">
        <f>Интернат!H72</f>
        <v>0</v>
      </c>
      <c r="H67" s="69">
        <f>Интернат!I72</f>
        <v>0</v>
      </c>
      <c r="I67" s="69">
        <f>Интернат!J72</f>
        <v>0</v>
      </c>
      <c r="J67" s="83">
        <f>Интернат!K72</f>
        <v>0</v>
      </c>
    </row>
    <row r="68" spans="1:10" x14ac:dyDescent="0.25">
      <c r="A68" s="206">
        <v>55</v>
      </c>
      <c r="B68" s="207" t="str">
        <f>Интернат!C73</f>
        <v>Лаборант</v>
      </c>
      <c r="C68" s="208">
        <f>Интернат!D73</f>
        <v>0</v>
      </c>
      <c r="D68" s="209">
        <f>Интернат!E73</f>
        <v>0</v>
      </c>
      <c r="E68" s="69">
        <f>Интернат!F73</f>
        <v>0</v>
      </c>
      <c r="F68" s="69">
        <f>Интернат!G73</f>
        <v>0</v>
      </c>
      <c r="G68" s="69">
        <f>Интернат!H73</f>
        <v>0</v>
      </c>
      <c r="H68" s="69">
        <f>Интернат!I73</f>
        <v>0</v>
      </c>
      <c r="I68" s="69">
        <f>Интернат!J73</f>
        <v>0</v>
      </c>
      <c r="J68" s="83">
        <f>Интернат!K73</f>
        <v>0</v>
      </c>
    </row>
    <row r="69" spans="1:10" x14ac:dyDescent="0.25">
      <c r="A69" s="206">
        <v>56</v>
      </c>
      <c r="B69" s="207" t="str">
        <f>Интернат!C74</f>
        <v xml:space="preserve">Мастер </v>
      </c>
      <c r="C69" s="208">
        <f>Интернат!D74</f>
        <v>0</v>
      </c>
      <c r="D69" s="209">
        <f>Интернат!E74</f>
        <v>0</v>
      </c>
      <c r="E69" s="69">
        <f>Интернат!F74</f>
        <v>0</v>
      </c>
      <c r="F69" s="69">
        <f>Интернат!G74</f>
        <v>0</v>
      </c>
      <c r="G69" s="69">
        <f>Интернат!H74</f>
        <v>0</v>
      </c>
      <c r="H69" s="69">
        <f>Интернат!I74</f>
        <v>0</v>
      </c>
      <c r="I69" s="69">
        <f>Интернат!J74</f>
        <v>0</v>
      </c>
      <c r="J69" s="83">
        <f>Интернат!K74</f>
        <v>0</v>
      </c>
    </row>
    <row r="70" spans="1:10" x14ac:dyDescent="0.25">
      <c r="A70" s="206">
        <v>57</v>
      </c>
      <c r="B70" s="207" t="str">
        <f>Интернат!C75</f>
        <v>Бухгалтер</v>
      </c>
      <c r="C70" s="70">
        <f>Интернат!D75</f>
        <v>0</v>
      </c>
      <c r="D70" s="209">
        <f>Интернат!E75</f>
        <v>0</v>
      </c>
      <c r="E70" s="69">
        <f>Интернат!F75</f>
        <v>0</v>
      </c>
      <c r="F70" s="69">
        <f>Интернат!G75</f>
        <v>0</v>
      </c>
      <c r="G70" s="69">
        <f>Интернат!H75</f>
        <v>0</v>
      </c>
      <c r="H70" s="69">
        <f>Интернат!I75</f>
        <v>0</v>
      </c>
      <c r="I70" s="69">
        <f>Интернат!J75</f>
        <v>0</v>
      </c>
      <c r="J70" s="83">
        <f>Интернат!K75</f>
        <v>0</v>
      </c>
    </row>
    <row r="71" spans="1:10" x14ac:dyDescent="0.25">
      <c r="A71" s="206">
        <v>58</v>
      </c>
      <c r="B71" s="207" t="str">
        <f>Интернат!C76</f>
        <v>Младший воспитатель</v>
      </c>
      <c r="C71" s="208">
        <f>Интернат!D76</f>
        <v>0</v>
      </c>
      <c r="D71" s="209">
        <f>Интернат!E76</f>
        <v>0</v>
      </c>
      <c r="E71" s="69">
        <f>Интернат!F76</f>
        <v>0</v>
      </c>
      <c r="F71" s="69">
        <f>Интернат!G76</f>
        <v>0</v>
      </c>
      <c r="G71" s="69">
        <f>Интернат!H76</f>
        <v>0</v>
      </c>
      <c r="H71" s="69">
        <f>Интернат!I76</f>
        <v>0</v>
      </c>
      <c r="I71" s="69">
        <f>Интернат!J76</f>
        <v>0</v>
      </c>
      <c r="J71" s="83">
        <f>Интернат!K76</f>
        <v>0</v>
      </c>
    </row>
    <row r="72" spans="1:10" x14ac:dyDescent="0.25">
      <c r="A72" s="206">
        <v>59</v>
      </c>
      <c r="B72" s="207" t="str">
        <f>Интернат!C77</f>
        <v>Шеф-повар</v>
      </c>
      <c r="C72" s="208">
        <f>Интернат!D77</f>
        <v>0</v>
      </c>
      <c r="D72" s="209">
        <f>Интернат!E77</f>
        <v>0</v>
      </c>
      <c r="E72" s="69">
        <f>Интернат!F77</f>
        <v>0</v>
      </c>
      <c r="F72" s="69">
        <f>Интернат!G77</f>
        <v>0</v>
      </c>
      <c r="G72" s="69">
        <f>Интернат!H77</f>
        <v>0</v>
      </c>
      <c r="H72" s="69">
        <f>Интернат!I77</f>
        <v>0</v>
      </c>
      <c r="I72" s="69">
        <f>Интернат!J77</f>
        <v>0</v>
      </c>
      <c r="J72" s="83">
        <f>Интернат!K77</f>
        <v>0</v>
      </c>
    </row>
    <row r="73" spans="1:10" x14ac:dyDescent="0.25">
      <c r="A73" s="206">
        <v>60</v>
      </c>
      <c r="B73" s="207" t="str">
        <f>Интернат!C78</f>
        <v>Повар</v>
      </c>
      <c r="C73" s="208">
        <f>Интернат!D78</f>
        <v>0</v>
      </c>
      <c r="D73" s="209">
        <f>Интернат!E78</f>
        <v>0</v>
      </c>
      <c r="E73" s="69">
        <f>Интернат!F78</f>
        <v>0</v>
      </c>
      <c r="F73" s="69">
        <f>Интернат!G78</f>
        <v>0</v>
      </c>
      <c r="G73" s="69">
        <f>Интернат!H78</f>
        <v>0</v>
      </c>
      <c r="H73" s="69">
        <f>Интернат!I78</f>
        <v>0</v>
      </c>
      <c r="I73" s="69">
        <f>Интернат!J78</f>
        <v>0</v>
      </c>
      <c r="J73" s="83">
        <f>Интернат!K78</f>
        <v>0</v>
      </c>
    </row>
    <row r="74" spans="1:10" x14ac:dyDescent="0.25">
      <c r="A74" s="206">
        <v>61</v>
      </c>
      <c r="B74" s="207" t="str">
        <f>Интернат!C79</f>
        <v xml:space="preserve">Швея </v>
      </c>
      <c r="C74" s="208">
        <f>Интернат!D79</f>
        <v>0</v>
      </c>
      <c r="D74" s="209">
        <f>Интернат!E79</f>
        <v>0</v>
      </c>
      <c r="E74" s="69">
        <f>Интернат!F79</f>
        <v>0</v>
      </c>
      <c r="F74" s="69">
        <f>Интернат!G79</f>
        <v>0</v>
      </c>
      <c r="G74" s="69">
        <f>Интернат!H79</f>
        <v>0</v>
      </c>
      <c r="H74" s="69">
        <f>Интернат!I79</f>
        <v>0</v>
      </c>
      <c r="I74" s="69">
        <f>Интернат!J79</f>
        <v>0</v>
      </c>
      <c r="J74" s="83">
        <f>Интернат!K79</f>
        <v>0</v>
      </c>
    </row>
    <row r="75" spans="1:10" x14ac:dyDescent="0.25">
      <c r="A75" s="206">
        <v>62</v>
      </c>
      <c r="B75" s="207" t="str">
        <f>Интернат!C80</f>
        <v>Рабочий</v>
      </c>
      <c r="C75" s="208">
        <f>Интернат!D80</f>
        <v>0</v>
      </c>
      <c r="D75" s="209">
        <f>Интернат!E80</f>
        <v>0</v>
      </c>
      <c r="E75" s="69">
        <f>Интернат!F80</f>
        <v>0</v>
      </c>
      <c r="F75" s="69">
        <f>Интернат!G80</f>
        <v>0</v>
      </c>
      <c r="G75" s="69">
        <f>Интернат!H80</f>
        <v>0</v>
      </c>
      <c r="H75" s="69">
        <f>Интернат!I80</f>
        <v>0</v>
      </c>
      <c r="I75" s="69">
        <f>Интернат!J80</f>
        <v>0</v>
      </c>
      <c r="J75" s="83">
        <f>Интернат!K80</f>
        <v>0</v>
      </c>
    </row>
    <row r="76" spans="1:10" ht="30" x14ac:dyDescent="0.25">
      <c r="A76" s="206">
        <v>63</v>
      </c>
      <c r="B76" s="211" t="str">
        <f>Интернат!C81</f>
        <v>Рабочий по комплексному обслуживанию и ремонту зданий</v>
      </c>
      <c r="C76" s="208">
        <f>Интернат!D81</f>
        <v>0</v>
      </c>
      <c r="D76" s="209">
        <f>Интернат!E81</f>
        <v>0</v>
      </c>
      <c r="E76" s="69">
        <f>Интернат!F81</f>
        <v>0</v>
      </c>
      <c r="F76" s="69">
        <f>Интернат!G81</f>
        <v>0</v>
      </c>
      <c r="G76" s="69">
        <f>Интернат!H81</f>
        <v>0</v>
      </c>
      <c r="H76" s="69">
        <f>Интернат!I81</f>
        <v>0</v>
      </c>
      <c r="I76" s="69">
        <f>Интернат!J81</f>
        <v>0</v>
      </c>
      <c r="J76" s="83">
        <f>Интернат!K81</f>
        <v>0</v>
      </c>
    </row>
    <row r="77" spans="1:10" x14ac:dyDescent="0.25">
      <c r="A77" s="206">
        <v>64</v>
      </c>
      <c r="B77" s="207" t="str">
        <f>Интернат!C82</f>
        <v>Плотник</v>
      </c>
      <c r="C77" s="208">
        <f>Интернат!D82</f>
        <v>0</v>
      </c>
      <c r="D77" s="209">
        <f>Интернат!E82</f>
        <v>0</v>
      </c>
      <c r="E77" s="69">
        <f>Интернат!F82</f>
        <v>0</v>
      </c>
      <c r="F77" s="69">
        <f>Интернат!G82</f>
        <v>0</v>
      </c>
      <c r="G77" s="69">
        <f>Интернат!H82</f>
        <v>0</v>
      </c>
      <c r="H77" s="69">
        <f>Интернат!I82</f>
        <v>0</v>
      </c>
      <c r="I77" s="69">
        <f>Интернат!J82</f>
        <v>0</v>
      </c>
      <c r="J77" s="83">
        <f>Интернат!K82</f>
        <v>0</v>
      </c>
    </row>
    <row r="78" spans="1:10" x14ac:dyDescent="0.25">
      <c r="A78" s="206">
        <v>65</v>
      </c>
      <c r="B78" s="207" t="str">
        <f>Интернат!C83</f>
        <v>Слесарь-сантехник</v>
      </c>
      <c r="C78" s="208">
        <f>Интернат!D83</f>
        <v>0</v>
      </c>
      <c r="D78" s="209">
        <f>Интернат!E83</f>
        <v>0</v>
      </c>
      <c r="E78" s="69">
        <f>Интернат!F83</f>
        <v>0</v>
      </c>
      <c r="F78" s="69">
        <f>Интернат!G83</f>
        <v>0</v>
      </c>
      <c r="G78" s="69">
        <f>Интернат!H83</f>
        <v>0</v>
      </c>
      <c r="H78" s="69">
        <f>Интернат!I83</f>
        <v>0</v>
      </c>
      <c r="I78" s="69">
        <f>Интернат!J83</f>
        <v>0</v>
      </c>
      <c r="J78" s="83">
        <f>Интернат!K83</f>
        <v>0</v>
      </c>
    </row>
    <row r="79" spans="1:10" x14ac:dyDescent="0.25">
      <c r="A79" s="206">
        <v>66</v>
      </c>
      <c r="B79" s="207" t="str">
        <f>Интернат!C84</f>
        <v>Слесарь-электрик</v>
      </c>
      <c r="C79" s="208">
        <f>Интернат!D84</f>
        <v>0</v>
      </c>
      <c r="D79" s="209">
        <f>Интернат!E84</f>
        <v>0</v>
      </c>
      <c r="E79" s="69">
        <f>Интернат!F84</f>
        <v>0</v>
      </c>
      <c r="F79" s="69">
        <f>Интернат!G84</f>
        <v>0</v>
      </c>
      <c r="G79" s="69">
        <f>Интернат!H84</f>
        <v>0</v>
      </c>
      <c r="H79" s="69">
        <f>Интернат!I84</f>
        <v>0</v>
      </c>
      <c r="I79" s="69">
        <f>Интернат!J84</f>
        <v>0</v>
      </c>
      <c r="J79" s="83">
        <f>Интернат!K84</f>
        <v>0</v>
      </c>
    </row>
    <row r="80" spans="1:10" x14ac:dyDescent="0.25">
      <c r="A80" s="206">
        <v>67</v>
      </c>
      <c r="B80" s="207" t="str">
        <f>Интернат!C85</f>
        <v>Столяр</v>
      </c>
      <c r="C80" s="208">
        <f>Интернат!D85</f>
        <v>0</v>
      </c>
      <c r="D80" s="209">
        <f>Интернат!E85</f>
        <v>0</v>
      </c>
      <c r="E80" s="69">
        <f>Интернат!F85</f>
        <v>0</v>
      </c>
      <c r="F80" s="69">
        <f>Интернат!G85</f>
        <v>0</v>
      </c>
      <c r="G80" s="69">
        <f>Интернат!H85</f>
        <v>0</v>
      </c>
      <c r="H80" s="69">
        <f>Интернат!I85</f>
        <v>0</v>
      </c>
      <c r="I80" s="69">
        <f>Интернат!J85</f>
        <v>0</v>
      </c>
      <c r="J80" s="83">
        <f>Интернат!K85</f>
        <v>0</v>
      </c>
    </row>
    <row r="81" spans="1:12" x14ac:dyDescent="0.25">
      <c r="A81" s="206">
        <v>68</v>
      </c>
      <c r="B81" s="207" t="str">
        <f>Интернат!C86</f>
        <v>Грузчик</v>
      </c>
      <c r="C81" s="208">
        <f>Интернат!D86</f>
        <v>0</v>
      </c>
      <c r="D81" s="209">
        <f>Интернат!E86</f>
        <v>0</v>
      </c>
      <c r="E81" s="69">
        <f>Интернат!F86</f>
        <v>0</v>
      </c>
      <c r="F81" s="69">
        <f>Интернат!G86</f>
        <v>0</v>
      </c>
      <c r="G81" s="69">
        <f>Интернат!H86</f>
        <v>0</v>
      </c>
      <c r="H81" s="69">
        <f>Интернат!I86</f>
        <v>0</v>
      </c>
      <c r="I81" s="69">
        <f>Интернат!J86</f>
        <v>0</v>
      </c>
      <c r="J81" s="83">
        <f>Интернат!K86</f>
        <v>0</v>
      </c>
    </row>
    <row r="82" spans="1:12" x14ac:dyDescent="0.25">
      <c r="A82" s="206">
        <v>69</v>
      </c>
      <c r="B82" s="207" t="str">
        <f>Интернат!C87</f>
        <v>Кастелянша</v>
      </c>
      <c r="C82" s="208">
        <f>Интернат!D87</f>
        <v>0</v>
      </c>
      <c r="D82" s="209">
        <f>Интернат!E87</f>
        <v>0</v>
      </c>
      <c r="E82" s="69">
        <f>Интернат!F87</f>
        <v>0</v>
      </c>
      <c r="F82" s="69">
        <f>Интернат!G87</f>
        <v>0</v>
      </c>
      <c r="G82" s="69">
        <f>Интернат!H87</f>
        <v>0</v>
      </c>
      <c r="H82" s="69">
        <f>Интернат!I87</f>
        <v>0</v>
      </c>
      <c r="I82" s="69">
        <f>Интернат!J87</f>
        <v>0</v>
      </c>
      <c r="J82" s="83">
        <f>Интернат!K87</f>
        <v>0</v>
      </c>
    </row>
    <row r="83" spans="1:12" x14ac:dyDescent="0.25">
      <c r="A83" s="206">
        <v>70</v>
      </c>
      <c r="B83" s="207" t="str">
        <f>Интернат!C88</f>
        <v>Подсобный рабочий</v>
      </c>
      <c r="C83" s="208">
        <f>Интернат!D88</f>
        <v>0</v>
      </c>
      <c r="D83" s="209">
        <f>Интернат!E88</f>
        <v>0</v>
      </c>
      <c r="E83" s="69">
        <f>Интернат!F88</f>
        <v>0</v>
      </c>
      <c r="F83" s="69">
        <f>Интернат!G88</f>
        <v>0</v>
      </c>
      <c r="G83" s="69">
        <f>Интернат!H88</f>
        <v>0</v>
      </c>
      <c r="H83" s="69">
        <f>Интернат!I88</f>
        <v>0</v>
      </c>
      <c r="I83" s="69">
        <f>Интернат!J88</f>
        <v>0</v>
      </c>
      <c r="J83" s="83">
        <f>Интернат!K88</f>
        <v>0</v>
      </c>
    </row>
    <row r="84" spans="1:12" x14ac:dyDescent="0.25">
      <c r="A84" s="206">
        <v>71</v>
      </c>
      <c r="B84" s="207" t="str">
        <f>Интернат!C89</f>
        <v>Машинист по стирке  белья и спецодежды</v>
      </c>
      <c r="C84" s="70">
        <f>Интернат!D89</f>
        <v>0</v>
      </c>
      <c r="D84" s="209">
        <f>Интернат!E89</f>
        <v>0</v>
      </c>
      <c r="E84" s="69">
        <f>Интернат!F89</f>
        <v>0</v>
      </c>
      <c r="F84" s="69">
        <f>Интернат!G89</f>
        <v>0</v>
      </c>
      <c r="G84" s="69">
        <f>Интернат!H89</f>
        <v>0</v>
      </c>
      <c r="H84" s="69">
        <f>Интернат!I89</f>
        <v>0</v>
      </c>
      <c r="I84" s="69">
        <f>Интернат!J89</f>
        <v>0</v>
      </c>
      <c r="J84" s="83">
        <f>Интернат!K89</f>
        <v>0</v>
      </c>
    </row>
    <row r="85" spans="1:12" x14ac:dyDescent="0.25">
      <c r="A85" s="206">
        <v>72</v>
      </c>
      <c r="B85" s="207" t="str">
        <f>Интернат!C90</f>
        <v>Кладовщик</v>
      </c>
      <c r="C85" s="208">
        <f>Интернат!D90</f>
        <v>0</v>
      </c>
      <c r="D85" s="209">
        <f>Интернат!E90</f>
        <v>0</v>
      </c>
      <c r="E85" s="69">
        <f>Интернат!F90</f>
        <v>0</v>
      </c>
      <c r="F85" s="69">
        <f>Интернат!G90</f>
        <v>0</v>
      </c>
      <c r="G85" s="69">
        <f>Интернат!H90</f>
        <v>0</v>
      </c>
      <c r="H85" s="69">
        <f>Интернат!I90</f>
        <v>0</v>
      </c>
      <c r="I85" s="69">
        <f>Интернат!J90</f>
        <v>0</v>
      </c>
      <c r="J85" s="83">
        <f>Интернат!K90</f>
        <v>0</v>
      </c>
    </row>
    <row r="86" spans="1:12" x14ac:dyDescent="0.25">
      <c r="A86" s="206">
        <v>73</v>
      </c>
      <c r="B86" s="207" t="str">
        <f>Интернат!C91</f>
        <v>Водитель автомобиля</v>
      </c>
      <c r="C86" s="208">
        <f>Интернат!D91</f>
        <v>0</v>
      </c>
      <c r="D86" s="209">
        <f>Интернат!E91</f>
        <v>0</v>
      </c>
      <c r="E86" s="69">
        <f>Интернат!F91</f>
        <v>0</v>
      </c>
      <c r="F86" s="69">
        <f>Интернат!G91</f>
        <v>0</v>
      </c>
      <c r="G86" s="69">
        <f>Интернат!H91</f>
        <v>0</v>
      </c>
      <c r="H86" s="69">
        <f>Интернат!I91</f>
        <v>0</v>
      </c>
      <c r="I86" s="69">
        <f>Интернат!J91</f>
        <v>0</v>
      </c>
      <c r="J86" s="83">
        <f>Интернат!K91</f>
        <v>0</v>
      </c>
    </row>
    <row r="87" spans="1:12" x14ac:dyDescent="0.25">
      <c r="A87" s="206">
        <v>74</v>
      </c>
      <c r="B87" s="207" t="str">
        <f>Интернат!C92</f>
        <v>Водитель автобуса</v>
      </c>
      <c r="C87" s="208">
        <f>Интернат!D92</f>
        <v>0</v>
      </c>
      <c r="D87" s="209">
        <f>Интернат!E92</f>
        <v>0</v>
      </c>
      <c r="E87" s="69">
        <f>Интернат!F92</f>
        <v>0</v>
      </c>
      <c r="F87" s="69">
        <f>Интернат!G92</f>
        <v>0</v>
      </c>
      <c r="G87" s="69">
        <f>Интернат!H92</f>
        <v>0</v>
      </c>
      <c r="H87" s="69">
        <f>Интернат!I92</f>
        <v>0</v>
      </c>
      <c r="I87" s="69">
        <f>Интернат!J92</f>
        <v>0</v>
      </c>
      <c r="J87" s="83">
        <f>Интернат!K92</f>
        <v>0</v>
      </c>
    </row>
    <row r="88" spans="1:12" x14ac:dyDescent="0.25">
      <c r="A88" s="206">
        <v>75</v>
      </c>
      <c r="B88" s="207" t="str">
        <f>Интернат!C93</f>
        <v>Дворник</v>
      </c>
      <c r="C88" s="70">
        <f>Интернат!D93</f>
        <v>0</v>
      </c>
      <c r="D88" s="209">
        <f>Интернат!E93</f>
        <v>0</v>
      </c>
      <c r="E88" s="69">
        <f>Интернат!F93</f>
        <v>0</v>
      </c>
      <c r="F88" s="69">
        <f>Интернат!G93</f>
        <v>0</v>
      </c>
      <c r="G88" s="69">
        <f>Интернат!H93</f>
        <v>0</v>
      </c>
      <c r="H88" s="69">
        <f>Интернат!I93</f>
        <v>0</v>
      </c>
      <c r="I88" s="69">
        <f>Интернат!J93</f>
        <v>0</v>
      </c>
      <c r="J88" s="83">
        <f>Интернат!K93</f>
        <v>0</v>
      </c>
    </row>
    <row r="89" spans="1:12" x14ac:dyDescent="0.25">
      <c r="A89" s="206">
        <v>76</v>
      </c>
      <c r="B89" s="207" t="str">
        <f>Интернат!C94</f>
        <v>Вахтер</v>
      </c>
      <c r="C89" s="208">
        <f>Интернат!D94</f>
        <v>0</v>
      </c>
      <c r="D89" s="209">
        <f>Интернат!E94</f>
        <v>0</v>
      </c>
      <c r="E89" s="69">
        <f>Интернат!F94</f>
        <v>0</v>
      </c>
      <c r="F89" s="69">
        <f>Интернат!G94</f>
        <v>0</v>
      </c>
      <c r="G89" s="69">
        <f>Интернат!H94</f>
        <v>0</v>
      </c>
      <c r="H89" s="69">
        <f>Интернат!I94</f>
        <v>0</v>
      </c>
      <c r="I89" s="69">
        <f>Интернат!J94</f>
        <v>0</v>
      </c>
      <c r="J89" s="83">
        <f>Интернат!K94</f>
        <v>0</v>
      </c>
    </row>
    <row r="90" spans="1:12" x14ac:dyDescent="0.25">
      <c r="A90" s="206">
        <v>77</v>
      </c>
      <c r="B90" s="207" t="str">
        <f>Интернат!C95</f>
        <v>Сторож</v>
      </c>
      <c r="C90" s="70">
        <f>Интернат!D95</f>
        <v>0</v>
      </c>
      <c r="D90" s="209">
        <f>Интернат!E95</f>
        <v>0</v>
      </c>
      <c r="E90" s="69">
        <f>Интернат!F95</f>
        <v>0</v>
      </c>
      <c r="F90" s="69">
        <f>Интернат!G95</f>
        <v>0</v>
      </c>
      <c r="G90" s="69">
        <f>Интернат!H95</f>
        <v>0</v>
      </c>
      <c r="H90" s="69">
        <f>Интернат!I95</f>
        <v>0</v>
      </c>
      <c r="I90" s="69">
        <f>Интернат!J95</f>
        <v>0</v>
      </c>
      <c r="J90" s="83">
        <f>Интернат!K95</f>
        <v>0</v>
      </c>
    </row>
    <row r="91" spans="1:12" ht="15.75" thickBot="1" x14ac:dyDescent="0.3">
      <c r="A91" s="206">
        <v>78</v>
      </c>
      <c r="B91" s="207" t="str">
        <f>Интернат!C96</f>
        <v>Уборщик служебных помещений</v>
      </c>
      <c r="C91" s="70">
        <f>Интернат!D96</f>
        <v>0</v>
      </c>
      <c r="D91" s="209">
        <f>Интернат!E96</f>
        <v>0</v>
      </c>
      <c r="E91" s="69">
        <f>Интернат!F96</f>
        <v>0</v>
      </c>
      <c r="F91" s="69">
        <f>Интернат!G96</f>
        <v>0</v>
      </c>
      <c r="G91" s="69">
        <f>Интернат!H96</f>
        <v>0</v>
      </c>
      <c r="H91" s="69">
        <f>Интернат!I96</f>
        <v>0</v>
      </c>
      <c r="I91" s="69">
        <f>Интернат!J96</f>
        <v>0</v>
      </c>
      <c r="J91" s="83">
        <f>Интернат!K96</f>
        <v>0</v>
      </c>
    </row>
    <row r="92" spans="1:12" ht="14.25" x14ac:dyDescent="0.2">
      <c r="A92" s="391" t="s">
        <v>41</v>
      </c>
      <c r="B92" s="392"/>
      <c r="C92" s="212">
        <f t="shared" ref="C92:J92" si="2">SUM(C43:C91)</f>
        <v>0</v>
      </c>
      <c r="D92" s="300">
        <f t="shared" si="2"/>
        <v>0</v>
      </c>
      <c r="E92" s="300">
        <f t="shared" si="2"/>
        <v>0</v>
      </c>
      <c r="F92" s="300">
        <f t="shared" si="2"/>
        <v>0</v>
      </c>
      <c r="G92" s="300">
        <f t="shared" si="2"/>
        <v>0</v>
      </c>
      <c r="H92" s="300">
        <f t="shared" si="2"/>
        <v>0</v>
      </c>
      <c r="I92" s="300">
        <f t="shared" si="2"/>
        <v>0</v>
      </c>
      <c r="J92" s="301">
        <f t="shared" si="2"/>
        <v>0</v>
      </c>
    </row>
    <row r="93" spans="1:12" ht="12.75" x14ac:dyDescent="0.2">
      <c r="A93" s="393" t="s">
        <v>94</v>
      </c>
      <c r="B93" s="394"/>
      <c r="C93" s="71"/>
      <c r="D93" s="72"/>
      <c r="E93" s="73"/>
      <c r="F93" s="73"/>
      <c r="G93" s="73"/>
      <c r="H93" s="73"/>
      <c r="I93" s="73"/>
      <c r="J93" s="213">
        <f>ROUND(J92/80*20,2)</f>
        <v>0</v>
      </c>
      <c r="L93" s="214"/>
    </row>
    <row r="94" spans="1:12" ht="16.5" thickBot="1" x14ac:dyDescent="0.3">
      <c r="A94" s="383" t="s">
        <v>53</v>
      </c>
      <c r="B94" s="384"/>
      <c r="C94" s="75">
        <f>C92</f>
        <v>0</v>
      </c>
      <c r="D94" s="76"/>
      <c r="E94" s="77"/>
      <c r="F94" s="77"/>
      <c r="G94" s="77"/>
      <c r="H94" s="77"/>
      <c r="I94" s="77"/>
      <c r="J94" s="215">
        <f>J92+J93</f>
        <v>0</v>
      </c>
      <c r="K94" s="150">
        <f>ROUND(J94*12/1000,1)</f>
        <v>0</v>
      </c>
    </row>
    <row r="95" spans="1:12" ht="16.5" thickBot="1" x14ac:dyDescent="0.3">
      <c r="A95" s="382" t="s">
        <v>16</v>
      </c>
      <c r="B95" s="335"/>
      <c r="C95" s="84">
        <f>C42+C94</f>
        <v>0</v>
      </c>
      <c r="D95" s="84">
        <f>C17</f>
        <v>0</v>
      </c>
      <c r="E95" s="84"/>
      <c r="F95" s="84"/>
      <c r="G95" s="84"/>
      <c r="H95" s="84"/>
      <c r="I95" s="84"/>
      <c r="J95" s="84">
        <f>J42+J94</f>
        <v>0</v>
      </c>
      <c r="K95" s="150">
        <f>ROUND(J95*12/1000,1)</f>
        <v>0</v>
      </c>
      <c r="L95" s="214"/>
    </row>
    <row r="96" spans="1:12" x14ac:dyDescent="0.25">
      <c r="C96" s="161" t="s">
        <v>96</v>
      </c>
      <c r="D96" s="127" t="s">
        <v>97</v>
      </c>
    </row>
    <row r="98" spans="2:10" ht="30" x14ac:dyDescent="0.2">
      <c r="B98" s="293" t="s">
        <v>83</v>
      </c>
      <c r="C98" s="124"/>
      <c r="D98" s="151"/>
      <c r="E98" s="152"/>
      <c r="F98" s="153"/>
      <c r="G98" s="124"/>
      <c r="H98" s="124"/>
    </row>
    <row r="99" spans="2:10" x14ac:dyDescent="0.25">
      <c r="C99" s="125"/>
      <c r="D99" s="154" t="s">
        <v>80</v>
      </c>
      <c r="E99" s="154" t="s">
        <v>81</v>
      </c>
      <c r="F99" s="154"/>
    </row>
    <row r="100" spans="2:10" x14ac:dyDescent="0.25">
      <c r="C100" s="127"/>
    </row>
    <row r="101" spans="2:10" x14ac:dyDescent="0.25">
      <c r="C101" s="127"/>
      <c r="D101" s="214"/>
      <c r="E101" s="214"/>
      <c r="F101" s="214"/>
      <c r="G101" s="214"/>
      <c r="H101" s="214"/>
      <c r="I101" s="214"/>
      <c r="J101" s="214"/>
    </row>
    <row r="102" spans="2:10" x14ac:dyDescent="0.25">
      <c r="D102" s="214"/>
      <c r="E102" s="214"/>
      <c r="F102" s="214"/>
      <c r="G102" s="214"/>
      <c r="H102" s="214"/>
      <c r="I102" s="214"/>
    </row>
  </sheetData>
  <mergeCells count="25">
    <mergeCell ref="M8:M9"/>
    <mergeCell ref="A39:B39"/>
    <mergeCell ref="A40:B40"/>
    <mergeCell ref="I8:I9"/>
    <mergeCell ref="J8:J9"/>
    <mergeCell ref="A8:A9"/>
    <mergeCell ref="B8:B9"/>
    <mergeCell ref="C8:C9"/>
    <mergeCell ref="D8:D9"/>
    <mergeCell ref="E8:F8"/>
    <mergeCell ref="G8:G9"/>
    <mergeCell ref="H8:H9"/>
    <mergeCell ref="B2:L2"/>
    <mergeCell ref="C5:I5"/>
    <mergeCell ref="C6:J6"/>
    <mergeCell ref="A95:B95"/>
    <mergeCell ref="A94:B94"/>
    <mergeCell ref="K8:K9"/>
    <mergeCell ref="L8:L9"/>
    <mergeCell ref="A42:B42"/>
    <mergeCell ref="A92:B92"/>
    <mergeCell ref="A93:B93"/>
    <mergeCell ref="A41:I41"/>
    <mergeCell ref="C3:I3"/>
    <mergeCell ref="C4:I4"/>
  </mergeCells>
  <pageMargins left="0" right="0" top="0" bottom="0" header="0.31496062992125984" footer="0.31496062992125984"/>
  <pageSetup paperSize="9" scale="5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"/>
  <sheetViews>
    <sheetView zoomScale="80" zoomScaleNormal="80" workbookViewId="0">
      <selection activeCell="I20" sqref="I20"/>
    </sheetView>
  </sheetViews>
  <sheetFormatPr defaultColWidth="9.140625" defaultRowHeight="15" x14ac:dyDescent="0.25"/>
  <cols>
    <col min="1" max="1" width="6.85546875" style="26" customWidth="1"/>
    <col min="2" max="2" width="7.85546875" style="26" customWidth="1"/>
    <col min="3" max="3" width="39.140625" style="279" customWidth="1"/>
    <col min="4" max="4" width="10.85546875" style="161" customWidth="1"/>
    <col min="5" max="5" width="17.28515625" style="127" customWidth="1"/>
    <col min="6" max="6" width="9" style="127" customWidth="1"/>
    <col min="7" max="7" width="10.5703125" style="127" customWidth="1"/>
    <col min="8" max="8" width="11" style="127" customWidth="1"/>
    <col min="9" max="9" width="12.28515625" style="127" customWidth="1"/>
    <col min="10" max="10" width="10.140625" style="127" customWidth="1"/>
    <col min="11" max="11" width="14.5703125" style="127" customWidth="1"/>
    <col min="12" max="12" width="15.28515625" style="127" customWidth="1"/>
    <col min="13" max="13" width="14.7109375" style="26" customWidth="1"/>
    <col min="14" max="14" width="15.42578125" style="26" customWidth="1"/>
    <col min="15" max="16384" width="9.140625" style="26"/>
  </cols>
  <sheetData>
    <row r="1" spans="1:65" x14ac:dyDescent="0.25">
      <c r="K1" s="216"/>
      <c r="L1" s="216" t="s">
        <v>48</v>
      </c>
      <c r="M1" s="217"/>
    </row>
    <row r="2" spans="1:65" s="1" customFormat="1" ht="15.75" x14ac:dyDescent="0.25">
      <c r="B2" s="2"/>
      <c r="C2" s="275"/>
      <c r="D2" s="3"/>
      <c r="E2" s="4"/>
      <c r="F2" s="11"/>
      <c r="G2" s="11"/>
      <c r="H2" s="11"/>
      <c r="I2" s="11"/>
      <c r="J2" s="11"/>
      <c r="M2" s="5"/>
      <c r="N2" s="5"/>
    </row>
    <row r="3" spans="1:65" s="5" customFormat="1" ht="15.75" x14ac:dyDescent="0.25">
      <c r="B3" s="2"/>
      <c r="C3" s="275"/>
      <c r="D3" s="3"/>
      <c r="E3" s="4"/>
      <c r="F3" s="16"/>
      <c r="G3" s="16"/>
      <c r="H3" s="16"/>
      <c r="I3" s="16"/>
      <c r="J3" s="6"/>
      <c r="L3" s="7" t="s">
        <v>58</v>
      </c>
      <c r="M3" s="6"/>
      <c r="N3" s="6"/>
      <c r="O3" s="6"/>
    </row>
    <row r="4" spans="1:65" s="5" customFormat="1" ht="15.75" x14ac:dyDescent="0.25">
      <c r="B4" s="2"/>
      <c r="C4" s="275"/>
      <c r="D4" s="3"/>
      <c r="E4" s="4"/>
      <c r="F4" s="8"/>
      <c r="G4" s="8"/>
      <c r="H4" s="8"/>
      <c r="I4" s="311"/>
      <c r="J4" s="6"/>
      <c r="K4" s="311" t="s">
        <v>59</v>
      </c>
      <c r="L4" s="7" t="s">
        <v>60</v>
      </c>
      <c r="M4" s="6"/>
      <c r="N4" s="6"/>
      <c r="O4" s="6"/>
    </row>
    <row r="5" spans="1:65" s="5" customFormat="1" ht="15.75" x14ac:dyDescent="0.25">
      <c r="B5" s="310"/>
      <c r="C5" s="396"/>
      <c r="D5" s="396"/>
      <c r="E5" s="396"/>
      <c r="F5" s="396"/>
      <c r="G5" s="396"/>
      <c r="H5" s="396"/>
      <c r="I5" s="396"/>
      <c r="J5" s="9"/>
      <c r="K5" s="311" t="s">
        <v>61</v>
      </c>
      <c r="L5" s="10"/>
      <c r="M5" s="9"/>
      <c r="N5" s="9"/>
      <c r="O5" s="9"/>
    </row>
    <row r="6" spans="1:65" s="1" customFormat="1" ht="14.45" customHeight="1" x14ac:dyDescent="0.25">
      <c r="B6" s="11"/>
      <c r="C6" s="274"/>
      <c r="D6" s="440" t="s">
        <v>62</v>
      </c>
      <c r="E6" s="440"/>
      <c r="F6" s="318"/>
      <c r="G6" s="11"/>
      <c r="H6" s="11"/>
      <c r="I6" s="11"/>
      <c r="J6" s="11"/>
      <c r="M6" s="5"/>
      <c r="N6" s="5"/>
    </row>
    <row r="7" spans="1:65" s="5" customFormat="1" ht="15.75" x14ac:dyDescent="0.25">
      <c r="B7" s="309"/>
      <c r="C7" s="276"/>
      <c r="D7" s="309"/>
      <c r="E7" s="12"/>
      <c r="F7" s="13"/>
      <c r="G7" s="309"/>
      <c r="H7" s="309"/>
      <c r="I7" s="309"/>
      <c r="J7" s="309"/>
    </row>
    <row r="8" spans="1:65" s="5" customFormat="1" ht="13.5" customHeight="1" x14ac:dyDescent="0.25">
      <c r="B8" s="14"/>
      <c r="C8" s="274"/>
      <c r="D8" s="11"/>
      <c r="E8" s="306" t="s">
        <v>63</v>
      </c>
      <c r="F8" s="441" t="s">
        <v>64</v>
      </c>
      <c r="G8" s="441"/>
      <c r="H8" s="15"/>
      <c r="I8" s="15"/>
      <c r="J8" s="11"/>
      <c r="M8" s="20"/>
    </row>
    <row r="9" spans="1:65" s="5" customFormat="1" ht="15" customHeight="1" x14ac:dyDescent="0.25">
      <c r="B9" s="13"/>
      <c r="C9" s="277"/>
      <c r="D9" s="157" t="s">
        <v>0</v>
      </c>
      <c r="E9" s="307"/>
      <c r="F9" s="368"/>
      <c r="G9" s="368"/>
      <c r="H9" s="11" t="s">
        <v>65</v>
      </c>
      <c r="I9" s="11"/>
      <c r="J9" s="11"/>
      <c r="K9" s="11"/>
      <c r="L9" s="11"/>
      <c r="M9" s="23"/>
      <c r="N9" s="16"/>
      <c r="O9" s="16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s="5" customFormat="1" ht="15" customHeight="1" x14ac:dyDescent="0.25">
      <c r="B10" s="13"/>
      <c r="C10" s="277"/>
      <c r="D10" s="157"/>
      <c r="E10" s="17"/>
      <c r="F10" s="18"/>
      <c r="G10" s="18"/>
      <c r="H10" s="129" t="s">
        <v>141</v>
      </c>
      <c r="I10" s="129"/>
      <c r="J10" s="129"/>
      <c r="K10" s="129"/>
      <c r="L10" s="100"/>
      <c r="M10" s="23"/>
      <c r="N10" s="16"/>
      <c r="O10" s="16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345"/>
      <c r="AI10" s="345"/>
      <c r="AJ10" s="345"/>
      <c r="AK10" s="11" t="s">
        <v>66</v>
      </c>
      <c r="AL10" s="11"/>
      <c r="AM10" s="353"/>
      <c r="AN10" s="353"/>
      <c r="AO10" s="353"/>
      <c r="AP10" s="353"/>
      <c r="AQ10" s="353"/>
      <c r="AR10" s="353"/>
      <c r="AS10" s="353"/>
      <c r="AT10" s="353"/>
      <c r="AU10" s="353"/>
      <c r="AV10" s="354">
        <v>20</v>
      </c>
      <c r="AW10" s="354"/>
      <c r="AX10" s="354"/>
      <c r="AY10" s="354"/>
      <c r="AZ10" s="355"/>
      <c r="BA10" s="355"/>
      <c r="BB10" s="355"/>
      <c r="BC10" s="11"/>
      <c r="BD10" s="11" t="s">
        <v>67</v>
      </c>
      <c r="BE10" s="11"/>
      <c r="BF10" s="11"/>
      <c r="BG10" s="11"/>
      <c r="BH10" s="11"/>
      <c r="BI10" s="345"/>
      <c r="BJ10" s="345"/>
      <c r="BK10" s="345"/>
      <c r="BL10" s="345"/>
      <c r="BM10" s="345"/>
    </row>
    <row r="11" spans="1:65" s="5" customFormat="1" ht="15" customHeight="1" x14ac:dyDescent="0.25">
      <c r="B11" s="13"/>
      <c r="C11" s="369" t="s">
        <v>140</v>
      </c>
      <c r="D11" s="369"/>
      <c r="E11" s="17"/>
      <c r="F11" s="18"/>
      <c r="G11" s="18"/>
      <c r="H11" s="11" t="s">
        <v>84</v>
      </c>
      <c r="I11" s="11"/>
      <c r="J11" s="49">
        <f>D82</f>
        <v>0</v>
      </c>
      <c r="K11" s="11" t="s">
        <v>68</v>
      </c>
      <c r="L11" s="11"/>
      <c r="M11" s="23"/>
      <c r="N11" s="16"/>
      <c r="O11" s="16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11"/>
      <c r="BG11" s="11"/>
      <c r="BH11" s="11"/>
      <c r="BI11" s="11"/>
      <c r="BJ11" s="11"/>
      <c r="BK11" s="11"/>
      <c r="BL11" s="11"/>
      <c r="BM11" s="311" t="s">
        <v>68</v>
      </c>
    </row>
    <row r="12" spans="1:65" s="5" customFormat="1" ht="15" customHeight="1" x14ac:dyDescent="0.25">
      <c r="B12" s="13"/>
      <c r="C12" s="278"/>
      <c r="D12" s="308"/>
      <c r="E12" s="17"/>
      <c r="F12" s="18"/>
      <c r="G12" s="18"/>
      <c r="H12" s="11"/>
      <c r="I12" s="11"/>
      <c r="J12" s="11"/>
      <c r="K12" s="11"/>
      <c r="L12" s="11"/>
      <c r="M12" s="16"/>
      <c r="N12" s="16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6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309"/>
      <c r="BE12" s="11"/>
      <c r="BF12" s="11"/>
      <c r="BG12" s="11"/>
      <c r="BH12" s="11"/>
      <c r="BI12" s="11"/>
      <c r="BJ12" s="11"/>
      <c r="BK12" s="11"/>
      <c r="BL12" s="311"/>
    </row>
    <row r="13" spans="1:65" ht="15.75" x14ac:dyDescent="0.25">
      <c r="E13" s="137"/>
      <c r="K13" s="177"/>
      <c r="L13" s="26"/>
      <c r="M13" s="217"/>
      <c r="N13" s="217"/>
    </row>
    <row r="14" spans="1:65" ht="16.5" thickBot="1" x14ac:dyDescent="0.3">
      <c r="E14" s="137"/>
      <c r="K14" s="177"/>
      <c r="L14" s="26"/>
      <c r="M14" s="217"/>
      <c r="N14" s="217"/>
    </row>
    <row r="15" spans="1:65" ht="12.75" customHeight="1" thickBot="1" x14ac:dyDescent="0.25">
      <c r="A15" s="446" t="s">
        <v>69</v>
      </c>
      <c r="B15" s="447"/>
      <c r="C15" s="437" t="s">
        <v>70</v>
      </c>
      <c r="D15" s="442" t="s">
        <v>77</v>
      </c>
      <c r="E15" s="442" t="s">
        <v>71</v>
      </c>
      <c r="F15" s="477" t="s">
        <v>72</v>
      </c>
      <c r="G15" s="478"/>
      <c r="H15" s="479"/>
      <c r="I15" s="479"/>
      <c r="J15" s="480"/>
      <c r="K15" s="422" t="s">
        <v>76</v>
      </c>
      <c r="L15" s="439" t="s">
        <v>73</v>
      </c>
      <c r="M15" s="356"/>
      <c r="N15" s="356"/>
    </row>
    <row r="16" spans="1:65" ht="231.75" customHeight="1" x14ac:dyDescent="0.2">
      <c r="A16" s="30" t="s">
        <v>74</v>
      </c>
      <c r="B16" s="315" t="s">
        <v>75</v>
      </c>
      <c r="C16" s="438"/>
      <c r="D16" s="443"/>
      <c r="E16" s="443"/>
      <c r="F16" s="481" t="s">
        <v>29</v>
      </c>
      <c r="G16" s="482" t="s">
        <v>32</v>
      </c>
      <c r="H16" s="483" t="s">
        <v>33</v>
      </c>
      <c r="I16" s="483" t="s">
        <v>40</v>
      </c>
      <c r="J16" s="483" t="s">
        <v>34</v>
      </c>
      <c r="K16" s="423"/>
      <c r="L16" s="439"/>
      <c r="M16" s="356"/>
      <c r="N16" s="356"/>
    </row>
    <row r="17" spans="1:14" x14ac:dyDescent="0.2">
      <c r="A17" s="31">
        <v>1</v>
      </c>
      <c r="B17" s="32">
        <v>2</v>
      </c>
      <c r="C17" s="280">
        <v>3</v>
      </c>
      <c r="D17" s="32">
        <v>4</v>
      </c>
      <c r="E17" s="101">
        <v>5</v>
      </c>
      <c r="F17" s="32">
        <v>6</v>
      </c>
      <c r="G17" s="32">
        <v>7</v>
      </c>
      <c r="H17" s="101">
        <v>8</v>
      </c>
      <c r="I17" s="101">
        <v>9</v>
      </c>
      <c r="J17" s="101">
        <v>10</v>
      </c>
      <c r="K17" s="102">
        <v>11</v>
      </c>
      <c r="L17" s="103">
        <v>12</v>
      </c>
      <c r="M17" s="89"/>
      <c r="N17" s="217"/>
    </row>
    <row r="18" spans="1:14" x14ac:dyDescent="0.25">
      <c r="A18" s="33"/>
      <c r="B18" s="34"/>
      <c r="C18" s="317" t="s">
        <v>3</v>
      </c>
      <c r="D18" s="35">
        <f>Интернат!D17</f>
        <v>0</v>
      </c>
      <c r="E18" s="313">
        <f>Интернат!E17</f>
        <v>0</v>
      </c>
      <c r="F18" s="105">
        <f>Интернат!F17</f>
        <v>0</v>
      </c>
      <c r="G18" s="105">
        <f>Интернат!G17</f>
        <v>0</v>
      </c>
      <c r="H18" s="105">
        <f>Интернат!H17</f>
        <v>0</v>
      </c>
      <c r="I18" s="105">
        <f>Интернат!I17</f>
        <v>0</v>
      </c>
      <c r="J18" s="105">
        <f>Интернат!J17</f>
        <v>0</v>
      </c>
      <c r="K18" s="314">
        <f t="shared" ref="K18:K75" si="0">SUM(E18:J18)</f>
        <v>0</v>
      </c>
      <c r="L18" s="313"/>
    </row>
    <row r="19" spans="1:14" ht="30" x14ac:dyDescent="0.25">
      <c r="A19" s="33"/>
      <c r="B19" s="34"/>
      <c r="C19" s="294" t="str">
        <f>Интернат!C18</f>
        <v>Заместитель директора по учебно-воспитательной работе</v>
      </c>
      <c r="D19" s="35">
        <f>'Расшифровка интернат '!C11</f>
        <v>0</v>
      </c>
      <c r="E19" s="35">
        <f>'Расшифровка интернат '!D11</f>
        <v>0</v>
      </c>
      <c r="F19" s="51">
        <f>'Расшифровка интернат '!E11</f>
        <v>0</v>
      </c>
      <c r="G19" s="51">
        <f>'Расшифровка интернат '!F11</f>
        <v>0</v>
      </c>
      <c r="H19" s="51">
        <f>'Расшифровка интернат '!G11</f>
        <v>0</v>
      </c>
      <c r="I19" s="51">
        <f>'Расшифровка интернат '!H11</f>
        <v>0</v>
      </c>
      <c r="J19" s="51">
        <f>'Расшифровка интернат '!I11</f>
        <v>0</v>
      </c>
      <c r="K19" s="314">
        <f t="shared" si="0"/>
        <v>0</v>
      </c>
      <c r="L19" s="313"/>
      <c r="N19" s="74"/>
    </row>
    <row r="20" spans="1:14" ht="30" x14ac:dyDescent="0.25">
      <c r="A20" s="33"/>
      <c r="B20" s="34"/>
      <c r="C20" s="294" t="str">
        <f>Интернат!C19</f>
        <v>Заместитель директора по воспитательной работе</v>
      </c>
      <c r="D20" s="35">
        <f>Интернат!D19+Интернат!D50</f>
        <v>0</v>
      </c>
      <c r="E20" s="35">
        <f>Интернат!E19+Интернат!E50</f>
        <v>0</v>
      </c>
      <c r="F20" s="51">
        <f>Интернат!F19+Интернат!F50</f>
        <v>0</v>
      </c>
      <c r="G20" s="51">
        <f>Интернат!G19+Интернат!G50</f>
        <v>0</v>
      </c>
      <c r="H20" s="51">
        <f>Интернат!H19+Интернат!H50</f>
        <v>0</v>
      </c>
      <c r="I20" s="51">
        <f>Интернат!I19+Интернат!I50</f>
        <v>0</v>
      </c>
      <c r="J20" s="51">
        <f>Интернат!J19+Интернат!J50</f>
        <v>0</v>
      </c>
      <c r="K20" s="314">
        <f t="shared" si="0"/>
        <v>0</v>
      </c>
      <c r="L20" s="313"/>
    </row>
    <row r="21" spans="1:14" ht="30" x14ac:dyDescent="0.25">
      <c r="A21" s="33"/>
      <c r="B21" s="34"/>
      <c r="C21" s="294" t="str">
        <f>Интернат!C20</f>
        <v>Заместитель директора по обеспечению безопасности</v>
      </c>
      <c r="D21" s="35">
        <f>Интернат!D20</f>
        <v>0</v>
      </c>
      <c r="E21" s="35">
        <f>Интернат!E20</f>
        <v>0</v>
      </c>
      <c r="F21" s="51">
        <f>Интернат!F20</f>
        <v>0</v>
      </c>
      <c r="G21" s="51">
        <f>Интернат!G20</f>
        <v>0</v>
      </c>
      <c r="H21" s="51">
        <f>Интернат!H20</f>
        <v>0</v>
      </c>
      <c r="I21" s="51">
        <f>Интернат!I20</f>
        <v>0</v>
      </c>
      <c r="J21" s="51">
        <f>Интернат!J20</f>
        <v>0</v>
      </c>
      <c r="K21" s="314">
        <f t="shared" si="0"/>
        <v>0</v>
      </c>
      <c r="L21" s="313"/>
    </row>
    <row r="22" spans="1:14" ht="30" x14ac:dyDescent="0.25">
      <c r="A22" s="33"/>
      <c r="B22" s="34"/>
      <c r="C22" s="294" t="str">
        <f>Интернат!C21</f>
        <v>Заместитель заведующего по административно-хозяйственной работе</v>
      </c>
      <c r="D22" s="35">
        <f>Интернат!D21+Интернат!D49</f>
        <v>0</v>
      </c>
      <c r="E22" s="35">
        <f>Интернат!E21+Интернат!E49</f>
        <v>0</v>
      </c>
      <c r="F22" s="51">
        <f>Интернат!F21+Интернат!F49</f>
        <v>0</v>
      </c>
      <c r="G22" s="51">
        <f>Интернат!G21+Интернат!G49</f>
        <v>0</v>
      </c>
      <c r="H22" s="51">
        <f>Интернат!H21+Интернат!H49</f>
        <v>0</v>
      </c>
      <c r="I22" s="51">
        <f>Интернат!I21+Интернат!I49</f>
        <v>0</v>
      </c>
      <c r="J22" s="51">
        <f>Интернат!J21+Интернат!J49</f>
        <v>0</v>
      </c>
      <c r="K22" s="314">
        <f t="shared" si="0"/>
        <v>0</v>
      </c>
      <c r="L22" s="35"/>
    </row>
    <row r="23" spans="1:14" x14ac:dyDescent="0.25">
      <c r="A23" s="33"/>
      <c r="B23" s="34"/>
      <c r="C23" s="317" t="s">
        <v>4</v>
      </c>
      <c r="D23" s="35">
        <f>Интернат!D22+Интернат!D48</f>
        <v>0</v>
      </c>
      <c r="E23" s="313">
        <f>Интернат!E22+Интернат!E48</f>
        <v>0</v>
      </c>
      <c r="F23" s="313">
        <f>Интернат!F22+Интернат!F48</f>
        <v>0</v>
      </c>
      <c r="G23" s="313">
        <f>Интернат!G22+Интернат!G48</f>
        <v>0</v>
      </c>
      <c r="H23" s="313">
        <f>Интернат!H22+Интернат!H48</f>
        <v>0</v>
      </c>
      <c r="I23" s="313">
        <f>Интернат!I22+Интернат!I48</f>
        <v>0</v>
      </c>
      <c r="J23" s="313">
        <f>Интернат!J22+Интернат!J48</f>
        <v>0</v>
      </c>
      <c r="K23" s="314">
        <f>E23+F23+G23+H23+I23</f>
        <v>0</v>
      </c>
      <c r="L23" s="35"/>
    </row>
    <row r="24" spans="1:14" x14ac:dyDescent="0.25">
      <c r="A24" s="33"/>
      <c r="B24" s="34"/>
      <c r="C24" s="317" t="s">
        <v>36</v>
      </c>
      <c r="D24" s="35">
        <f>Интернат!D23</f>
        <v>0</v>
      </c>
      <c r="E24" s="313">
        <f>Интернат!E23</f>
        <v>0</v>
      </c>
      <c r="F24" s="105">
        <f>Интернат!F23</f>
        <v>0</v>
      </c>
      <c r="G24" s="105">
        <f>Интернат!G23</f>
        <v>0</v>
      </c>
      <c r="H24" s="105">
        <f>Интернат!H23</f>
        <v>0</v>
      </c>
      <c r="I24" s="105">
        <f>Интернат!I23</f>
        <v>0</v>
      </c>
      <c r="J24" s="105">
        <f>Интернат!J23</f>
        <v>0</v>
      </c>
      <c r="K24" s="314">
        <f t="shared" si="0"/>
        <v>0</v>
      </c>
      <c r="L24" s="313"/>
    </row>
    <row r="25" spans="1:14" ht="12.75" x14ac:dyDescent="0.2">
      <c r="A25" s="420"/>
      <c r="B25" s="448"/>
      <c r="C25" s="449" t="s">
        <v>52</v>
      </c>
      <c r="D25" s="35">
        <f>Интернат!D24</f>
        <v>0</v>
      </c>
      <c r="E25" s="419">
        <f>Интернат!E24</f>
        <v>0</v>
      </c>
      <c r="F25" s="419">
        <f>Интернат!F24</f>
        <v>0</v>
      </c>
      <c r="G25" s="419">
        <f>Интернат!G24</f>
        <v>0</v>
      </c>
      <c r="H25" s="419">
        <f>Интернат!H24</f>
        <v>0</v>
      </c>
      <c r="I25" s="419">
        <f>Интернат!I24</f>
        <v>0</v>
      </c>
      <c r="J25" s="419">
        <f>Интернат!J24</f>
        <v>0</v>
      </c>
      <c r="K25" s="417">
        <f t="shared" ref="K25:K27" si="1">SUM(E25:J25)</f>
        <v>0</v>
      </c>
      <c r="L25" s="419"/>
    </row>
    <row r="26" spans="1:14" ht="12.75" customHeight="1" x14ac:dyDescent="0.2">
      <c r="A26" s="420"/>
      <c r="B26" s="420"/>
      <c r="C26" s="327"/>
      <c r="D26" s="35">
        <f>Интернат!D25</f>
        <v>0</v>
      </c>
      <c r="E26" s="419"/>
      <c r="F26" s="419"/>
      <c r="G26" s="419"/>
      <c r="H26" s="419"/>
      <c r="I26" s="419"/>
      <c r="J26" s="419"/>
      <c r="K26" s="418"/>
      <c r="L26" s="420"/>
    </row>
    <row r="27" spans="1:14" ht="12.75" customHeight="1" x14ac:dyDescent="0.2">
      <c r="A27" s="420"/>
      <c r="B27" s="448"/>
      <c r="C27" s="449" t="s">
        <v>52</v>
      </c>
      <c r="D27" s="35">
        <f>Интернат!D26</f>
        <v>0</v>
      </c>
      <c r="E27" s="419">
        <f>Интернат!E26</f>
        <v>0</v>
      </c>
      <c r="F27" s="419">
        <f>Интернат!F26</f>
        <v>0</v>
      </c>
      <c r="G27" s="419">
        <f>Интернат!G26</f>
        <v>0</v>
      </c>
      <c r="H27" s="419">
        <f>Интернат!H26</f>
        <v>0</v>
      </c>
      <c r="I27" s="419">
        <f>Интернат!I26</f>
        <v>0</v>
      </c>
      <c r="J27" s="419">
        <f>Интернат!J26</f>
        <v>0</v>
      </c>
      <c r="K27" s="417">
        <f t="shared" si="1"/>
        <v>0</v>
      </c>
      <c r="L27" s="316"/>
    </row>
    <row r="28" spans="1:14" ht="12.75" customHeight="1" x14ac:dyDescent="0.2">
      <c r="A28" s="420"/>
      <c r="B28" s="420"/>
      <c r="C28" s="327"/>
      <c r="D28" s="35">
        <f>Интернат!D27</f>
        <v>0</v>
      </c>
      <c r="E28" s="419"/>
      <c r="F28" s="419"/>
      <c r="G28" s="419"/>
      <c r="H28" s="419"/>
      <c r="I28" s="419"/>
      <c r="J28" s="419"/>
      <c r="K28" s="418"/>
      <c r="L28" s="316"/>
    </row>
    <row r="29" spans="1:14" ht="30" x14ac:dyDescent="0.25">
      <c r="A29" s="33"/>
      <c r="B29" s="34"/>
      <c r="C29" s="294" t="str">
        <f>Интернат!C28</f>
        <v>Преподаватель-организатор основ безопасности жизнедеятельности</v>
      </c>
      <c r="D29" s="35">
        <f>Интернат!D28</f>
        <v>0</v>
      </c>
      <c r="E29" s="313">
        <f>Интернат!E28</f>
        <v>0</v>
      </c>
      <c r="F29" s="105">
        <f>Интернат!F28</f>
        <v>0</v>
      </c>
      <c r="G29" s="105">
        <f>Интернат!G28</f>
        <v>0</v>
      </c>
      <c r="H29" s="105">
        <f>Интернат!H28</f>
        <v>0</v>
      </c>
      <c r="I29" s="105">
        <f>Интернат!I28</f>
        <v>0</v>
      </c>
      <c r="J29" s="105">
        <f>Интернат!J28</f>
        <v>0</v>
      </c>
      <c r="K29" s="314">
        <f t="shared" si="0"/>
        <v>0</v>
      </c>
      <c r="L29" s="313"/>
    </row>
    <row r="30" spans="1:14" x14ac:dyDescent="0.25">
      <c r="A30" s="33"/>
      <c r="B30" s="34"/>
      <c r="C30" s="317" t="str">
        <f>Интернат!C29</f>
        <v xml:space="preserve">Учитель-логопед </v>
      </c>
      <c r="D30" s="35">
        <f>Интернат!D29</f>
        <v>0</v>
      </c>
      <c r="E30" s="313">
        <f>Интернат!E29</f>
        <v>0</v>
      </c>
      <c r="F30" s="105">
        <f>Интернат!F29</f>
        <v>0</v>
      </c>
      <c r="G30" s="105">
        <f>Интернат!G29</f>
        <v>0</v>
      </c>
      <c r="H30" s="105">
        <f>Интернат!H29</f>
        <v>0</v>
      </c>
      <c r="I30" s="105">
        <f>Интернат!I29</f>
        <v>0</v>
      </c>
      <c r="J30" s="105">
        <f>Интернат!J29</f>
        <v>0</v>
      </c>
      <c r="K30" s="314">
        <f t="shared" si="0"/>
        <v>0</v>
      </c>
      <c r="L30" s="313"/>
    </row>
    <row r="31" spans="1:14" x14ac:dyDescent="0.25">
      <c r="A31" s="33"/>
      <c r="B31" s="34"/>
      <c r="C31" s="317" t="str">
        <f>Интернат!C30</f>
        <v>Учитель-дефектолог</v>
      </c>
      <c r="D31" s="35">
        <f>Интернат!D30</f>
        <v>0</v>
      </c>
      <c r="E31" s="313">
        <f>Интернат!E30</f>
        <v>0</v>
      </c>
      <c r="F31" s="105">
        <f>Интернат!F30</f>
        <v>0</v>
      </c>
      <c r="G31" s="105">
        <f>Интернат!G30</f>
        <v>0</v>
      </c>
      <c r="H31" s="105">
        <f>Интернат!H30</f>
        <v>0</v>
      </c>
      <c r="I31" s="105">
        <f>Интернат!I30</f>
        <v>0</v>
      </c>
      <c r="J31" s="105">
        <f>Интернат!J30</f>
        <v>0</v>
      </c>
      <c r="K31" s="314">
        <f t="shared" ref="K31" si="2">SUM(E31:J31)</f>
        <v>0</v>
      </c>
      <c r="L31" s="313"/>
    </row>
    <row r="32" spans="1:14" x14ac:dyDescent="0.25">
      <c r="A32" s="33"/>
      <c r="B32" s="34"/>
      <c r="C32" s="317" t="s">
        <v>8</v>
      </c>
      <c r="D32" s="35">
        <f>Интернат!D31</f>
        <v>0</v>
      </c>
      <c r="E32" s="313">
        <f>Интернат!E31</f>
        <v>0</v>
      </c>
      <c r="F32" s="105">
        <f>Интернат!F31</f>
        <v>0</v>
      </c>
      <c r="G32" s="105">
        <f>Интернат!G31</f>
        <v>0</v>
      </c>
      <c r="H32" s="105">
        <f>Интернат!H31</f>
        <v>0</v>
      </c>
      <c r="I32" s="105">
        <f>Интернат!I31</f>
        <v>0</v>
      </c>
      <c r="J32" s="105">
        <f>Интернат!J31</f>
        <v>0</v>
      </c>
      <c r="K32" s="314">
        <f t="shared" si="0"/>
        <v>0</v>
      </c>
      <c r="L32" s="313"/>
    </row>
    <row r="33" spans="1:12" x14ac:dyDescent="0.25">
      <c r="A33" s="33"/>
      <c r="B33" s="34"/>
      <c r="C33" s="317" t="s">
        <v>5</v>
      </c>
      <c r="D33" s="35">
        <f>Интернат!D32</f>
        <v>0</v>
      </c>
      <c r="E33" s="313">
        <f>Интернат!E32</f>
        <v>0</v>
      </c>
      <c r="F33" s="105">
        <f>Интернат!F32</f>
        <v>0</v>
      </c>
      <c r="G33" s="105">
        <f>Интернат!G32</f>
        <v>0</v>
      </c>
      <c r="H33" s="105">
        <f>Интернат!H32</f>
        <v>0</v>
      </c>
      <c r="I33" s="105">
        <f>Интернат!I32</f>
        <v>0</v>
      </c>
      <c r="J33" s="105">
        <f>Интернат!J32</f>
        <v>0</v>
      </c>
      <c r="K33" s="314">
        <f t="shared" si="0"/>
        <v>0</v>
      </c>
      <c r="L33" s="313"/>
    </row>
    <row r="34" spans="1:12" x14ac:dyDescent="0.25">
      <c r="A34" s="33"/>
      <c r="B34" s="34"/>
      <c r="C34" s="317" t="s">
        <v>9</v>
      </c>
      <c r="D34" s="35">
        <f>Интернат!D33</f>
        <v>0</v>
      </c>
      <c r="E34" s="313">
        <f>Интернат!E33</f>
        <v>0</v>
      </c>
      <c r="F34" s="105">
        <f>Интернат!F33</f>
        <v>0</v>
      </c>
      <c r="G34" s="105">
        <f>Интернат!G33</f>
        <v>0</v>
      </c>
      <c r="H34" s="105">
        <f>Интернат!H33</f>
        <v>0</v>
      </c>
      <c r="I34" s="313">
        <f>Интернат!I33</f>
        <v>0</v>
      </c>
      <c r="J34" s="105">
        <f>Интернат!J33</f>
        <v>0</v>
      </c>
      <c r="K34" s="314">
        <f t="shared" si="0"/>
        <v>0</v>
      </c>
      <c r="L34" s="313"/>
    </row>
    <row r="35" spans="1:12" x14ac:dyDescent="0.25">
      <c r="A35" s="33"/>
      <c r="B35" s="34"/>
      <c r="C35" s="294" t="s">
        <v>15</v>
      </c>
      <c r="D35" s="35">
        <f>Интернат!D34</f>
        <v>0</v>
      </c>
      <c r="E35" s="313">
        <f>Интернат!E34</f>
        <v>0</v>
      </c>
      <c r="F35" s="105">
        <f>Интернат!F34</f>
        <v>0</v>
      </c>
      <c r="G35" s="105">
        <f>Интернат!G34</f>
        <v>0</v>
      </c>
      <c r="H35" s="105">
        <f>Интернат!H34</f>
        <v>0</v>
      </c>
      <c r="I35" s="105">
        <f>Интернат!I34</f>
        <v>0</v>
      </c>
      <c r="J35" s="105">
        <f>Интернат!J34</f>
        <v>0</v>
      </c>
      <c r="K35" s="314">
        <f t="shared" si="0"/>
        <v>0</v>
      </c>
      <c r="L35" s="313"/>
    </row>
    <row r="36" spans="1:12" x14ac:dyDescent="0.25">
      <c r="A36" s="33"/>
      <c r="B36" s="34"/>
      <c r="C36" s="80" t="s">
        <v>14</v>
      </c>
      <c r="D36" s="35">
        <f>Интернат!D51</f>
        <v>0</v>
      </c>
      <c r="E36" s="313">
        <f>Интернат!E51</f>
        <v>0</v>
      </c>
      <c r="F36" s="105">
        <f>Интернат!F51</f>
        <v>0</v>
      </c>
      <c r="G36" s="105">
        <f>Интернат!G51</f>
        <v>0</v>
      </c>
      <c r="H36" s="105">
        <f>Интернат!H51</f>
        <v>0</v>
      </c>
      <c r="I36" s="105">
        <f>Интернат!I51</f>
        <v>0</v>
      </c>
      <c r="J36" s="105">
        <f>Интернат!J51</f>
        <v>0</v>
      </c>
      <c r="K36" s="314">
        <f t="shared" si="0"/>
        <v>0</v>
      </c>
      <c r="L36" s="313"/>
    </row>
    <row r="37" spans="1:12" x14ac:dyDescent="0.25">
      <c r="A37" s="33"/>
      <c r="B37" s="34"/>
      <c r="C37" s="294" t="str">
        <f>Интернат!C52</f>
        <v>Врач-гастроэнтеролог</v>
      </c>
      <c r="D37" s="35">
        <f>Интернат!D52</f>
        <v>0</v>
      </c>
      <c r="E37" s="313">
        <f>Интернат!E52</f>
        <v>0</v>
      </c>
      <c r="F37" s="105">
        <f>Интернат!F52</f>
        <v>0</v>
      </c>
      <c r="G37" s="105">
        <f>Интернат!G52</f>
        <v>0</v>
      </c>
      <c r="H37" s="105">
        <f>Интернат!H52</f>
        <v>0</v>
      </c>
      <c r="I37" s="105">
        <f>Интернат!I52</f>
        <v>0</v>
      </c>
      <c r="J37" s="105">
        <f>Интернат!J52</f>
        <v>0</v>
      </c>
      <c r="K37" s="314">
        <f t="shared" si="0"/>
        <v>0</v>
      </c>
      <c r="L37" s="313"/>
    </row>
    <row r="38" spans="1:12" x14ac:dyDescent="0.25">
      <c r="A38" s="33"/>
      <c r="B38" s="34"/>
      <c r="C38" s="294" t="str">
        <f>Интернат!C53</f>
        <v>Врач-кардиолог</v>
      </c>
      <c r="D38" s="35">
        <f>Интернат!D53</f>
        <v>0</v>
      </c>
      <c r="E38" s="313">
        <f>Интернат!E53</f>
        <v>0</v>
      </c>
      <c r="F38" s="105">
        <f>Интернат!F53</f>
        <v>0</v>
      </c>
      <c r="G38" s="105">
        <f>Интернат!G53</f>
        <v>0</v>
      </c>
      <c r="H38" s="105">
        <f>Интернат!H53</f>
        <v>0</v>
      </c>
      <c r="I38" s="105">
        <f>Интернат!I53</f>
        <v>0</v>
      </c>
      <c r="J38" s="105">
        <f>Интернат!J53</f>
        <v>0</v>
      </c>
      <c r="K38" s="314">
        <f t="shared" ref="K38:K47" si="3">SUM(E38:J38)</f>
        <v>0</v>
      </c>
      <c r="L38" s="313"/>
    </row>
    <row r="39" spans="1:12" x14ac:dyDescent="0.25">
      <c r="A39" s="33"/>
      <c r="B39" s="34"/>
      <c r="C39" s="294" t="str">
        <f>Интернат!C54</f>
        <v>Врач-невролог</v>
      </c>
      <c r="D39" s="35">
        <f>Интернат!D54</f>
        <v>0</v>
      </c>
      <c r="E39" s="313">
        <f>Интернат!E54</f>
        <v>0</v>
      </c>
      <c r="F39" s="105">
        <f>Интернат!F54</f>
        <v>0</v>
      </c>
      <c r="G39" s="105">
        <f>Интернат!G54</f>
        <v>0</v>
      </c>
      <c r="H39" s="105">
        <f>Интернат!H54</f>
        <v>0</v>
      </c>
      <c r="I39" s="105">
        <f>Интернат!I54</f>
        <v>0</v>
      </c>
      <c r="J39" s="105">
        <f>Интернат!J54</f>
        <v>0</v>
      </c>
      <c r="K39" s="314">
        <f t="shared" si="3"/>
        <v>0</v>
      </c>
      <c r="L39" s="313"/>
    </row>
    <row r="40" spans="1:12" x14ac:dyDescent="0.25">
      <c r="A40" s="33"/>
      <c r="B40" s="34"/>
      <c r="C40" s="294" t="str">
        <f>Интернат!C55</f>
        <v>Врач-окулист</v>
      </c>
      <c r="D40" s="35">
        <f>Интернат!D55</f>
        <v>0</v>
      </c>
      <c r="E40" s="313">
        <f>Интернат!E55</f>
        <v>0</v>
      </c>
      <c r="F40" s="105">
        <f>Интернат!F55</f>
        <v>0</v>
      </c>
      <c r="G40" s="105">
        <f>Интернат!G55</f>
        <v>0</v>
      </c>
      <c r="H40" s="105">
        <f>Интернат!H55</f>
        <v>0</v>
      </c>
      <c r="I40" s="105">
        <f>Интернат!I55</f>
        <v>0</v>
      </c>
      <c r="J40" s="105">
        <f>Интернат!J55</f>
        <v>0</v>
      </c>
      <c r="K40" s="314">
        <f t="shared" si="3"/>
        <v>0</v>
      </c>
      <c r="L40" s="313"/>
    </row>
    <row r="41" spans="1:12" x14ac:dyDescent="0.25">
      <c r="A41" s="33"/>
      <c r="B41" s="34"/>
      <c r="C41" s="294" t="str">
        <f>Интернат!C56</f>
        <v>Врач-оториноларинголог</v>
      </c>
      <c r="D41" s="35">
        <f>Интернат!D56</f>
        <v>0</v>
      </c>
      <c r="E41" s="313">
        <f>Интернат!E56</f>
        <v>0</v>
      </c>
      <c r="F41" s="105">
        <f>Интернат!F56</f>
        <v>0</v>
      </c>
      <c r="G41" s="105">
        <f>Интернат!G56</f>
        <v>0</v>
      </c>
      <c r="H41" s="105">
        <f>Интернат!H56</f>
        <v>0</v>
      </c>
      <c r="I41" s="105">
        <f>Интернат!I56</f>
        <v>0</v>
      </c>
      <c r="J41" s="105">
        <f>Интернат!J56</f>
        <v>0</v>
      </c>
      <c r="K41" s="314">
        <f t="shared" si="3"/>
        <v>0</v>
      </c>
      <c r="L41" s="313"/>
    </row>
    <row r="42" spans="1:12" x14ac:dyDescent="0.25">
      <c r="A42" s="33"/>
      <c r="B42" s="34"/>
      <c r="C42" s="294" t="str">
        <f>Интернат!C57</f>
        <v>Врач-педиатр</v>
      </c>
      <c r="D42" s="35">
        <f>Интернат!D57</f>
        <v>0</v>
      </c>
      <c r="E42" s="313">
        <f>Интернат!E57</f>
        <v>0</v>
      </c>
      <c r="F42" s="105">
        <f>Интернат!F57</f>
        <v>0</v>
      </c>
      <c r="G42" s="105">
        <f>Интернат!G57</f>
        <v>0</v>
      </c>
      <c r="H42" s="105">
        <f>Интернат!H57</f>
        <v>0</v>
      </c>
      <c r="I42" s="105">
        <f>Интернат!I57</f>
        <v>0</v>
      </c>
      <c r="J42" s="105">
        <f>Интернат!J57</f>
        <v>0</v>
      </c>
      <c r="K42" s="314">
        <f t="shared" si="3"/>
        <v>0</v>
      </c>
      <c r="L42" s="313"/>
    </row>
    <row r="43" spans="1:12" x14ac:dyDescent="0.25">
      <c r="A43" s="33"/>
      <c r="B43" s="34"/>
      <c r="C43" s="294" t="str">
        <f>Интернат!C58</f>
        <v>Врач-психиатр</v>
      </c>
      <c r="D43" s="35">
        <f>Интернат!D58</f>
        <v>0</v>
      </c>
      <c r="E43" s="313">
        <f>Интернат!E58</f>
        <v>0</v>
      </c>
      <c r="F43" s="105">
        <f>Интернат!F58</f>
        <v>0</v>
      </c>
      <c r="G43" s="105">
        <f>Интернат!G58</f>
        <v>0</v>
      </c>
      <c r="H43" s="105">
        <f>Интернат!H58</f>
        <v>0</v>
      </c>
      <c r="I43" s="105">
        <f>Интернат!I58</f>
        <v>0</v>
      </c>
      <c r="J43" s="105">
        <f>Интернат!J58</f>
        <v>0</v>
      </c>
      <c r="K43" s="314">
        <f t="shared" si="3"/>
        <v>0</v>
      </c>
      <c r="L43" s="313"/>
    </row>
    <row r="44" spans="1:12" x14ac:dyDescent="0.25">
      <c r="A44" s="33"/>
      <c r="B44" s="34"/>
      <c r="C44" s="294" t="str">
        <f>Интернат!C59</f>
        <v>Врач-специалист</v>
      </c>
      <c r="D44" s="35">
        <f>Интернат!D59</f>
        <v>0</v>
      </c>
      <c r="E44" s="313">
        <f>Интернат!E59</f>
        <v>0</v>
      </c>
      <c r="F44" s="105">
        <f>Интернат!F59</f>
        <v>0</v>
      </c>
      <c r="G44" s="105">
        <f>Интернат!G59</f>
        <v>0</v>
      </c>
      <c r="H44" s="105">
        <f>Интернат!H59</f>
        <v>0</v>
      </c>
      <c r="I44" s="105">
        <f>Интернат!I59</f>
        <v>0</v>
      </c>
      <c r="J44" s="105">
        <f>Интернат!J59</f>
        <v>0</v>
      </c>
      <c r="K44" s="314">
        <f t="shared" si="3"/>
        <v>0</v>
      </c>
      <c r="L44" s="313"/>
    </row>
    <row r="45" spans="1:12" x14ac:dyDescent="0.25">
      <c r="A45" s="33"/>
      <c r="B45" s="34"/>
      <c r="C45" s="294" t="str">
        <f>Интернат!C60</f>
        <v>Врач-стоматолог</v>
      </c>
      <c r="D45" s="35">
        <f>Интернат!D60</f>
        <v>0</v>
      </c>
      <c r="E45" s="313">
        <f>Интернат!E60</f>
        <v>0</v>
      </c>
      <c r="F45" s="105">
        <f>Интернат!F60</f>
        <v>0</v>
      </c>
      <c r="G45" s="105">
        <f>Интернат!G60</f>
        <v>0</v>
      </c>
      <c r="H45" s="105">
        <f>Интернат!H60</f>
        <v>0</v>
      </c>
      <c r="I45" s="105">
        <f>Интернат!I60</f>
        <v>0</v>
      </c>
      <c r="J45" s="105">
        <f>Интернат!J60</f>
        <v>0</v>
      </c>
      <c r="K45" s="314">
        <f t="shared" si="3"/>
        <v>0</v>
      </c>
      <c r="L45" s="313"/>
    </row>
    <row r="46" spans="1:12" x14ac:dyDescent="0.25">
      <c r="A46" s="33"/>
      <c r="B46" s="34"/>
      <c r="C46" s="294" t="str">
        <f>Интернат!C61</f>
        <v>Врач-физиотерапевт</v>
      </c>
      <c r="D46" s="35">
        <f>Интернат!D61</f>
        <v>0</v>
      </c>
      <c r="E46" s="313">
        <f>Интернат!E61</f>
        <v>0</v>
      </c>
      <c r="F46" s="105">
        <f>Интернат!F61</f>
        <v>0</v>
      </c>
      <c r="G46" s="105">
        <f>Интернат!G61</f>
        <v>0</v>
      </c>
      <c r="H46" s="105">
        <f>Интернат!H61</f>
        <v>0</v>
      </c>
      <c r="I46" s="105">
        <f>Интернат!I61</f>
        <v>0</v>
      </c>
      <c r="J46" s="105">
        <f>Интернат!J61</f>
        <v>0</v>
      </c>
      <c r="K46" s="314">
        <f t="shared" si="3"/>
        <v>0</v>
      </c>
      <c r="L46" s="313"/>
    </row>
    <row r="47" spans="1:12" x14ac:dyDescent="0.25">
      <c r="A47" s="33"/>
      <c r="B47" s="34"/>
      <c r="C47" s="294" t="str">
        <f>Интернат!C62</f>
        <v>Врач-фтизиатр</v>
      </c>
      <c r="D47" s="35">
        <f>Интернат!D62</f>
        <v>0</v>
      </c>
      <c r="E47" s="313">
        <f>Интернат!E62</f>
        <v>0</v>
      </c>
      <c r="F47" s="105">
        <f>Интернат!F62</f>
        <v>0</v>
      </c>
      <c r="G47" s="105">
        <f>Интернат!G62</f>
        <v>0</v>
      </c>
      <c r="H47" s="105">
        <f>Интернат!H62</f>
        <v>0</v>
      </c>
      <c r="I47" s="105">
        <f>Интернат!I62</f>
        <v>0</v>
      </c>
      <c r="J47" s="105">
        <f>Интернат!J62</f>
        <v>0</v>
      </c>
      <c r="K47" s="314">
        <f t="shared" si="3"/>
        <v>0</v>
      </c>
      <c r="L47" s="313"/>
    </row>
    <row r="48" spans="1:12" x14ac:dyDescent="0.25">
      <c r="A48" s="33"/>
      <c r="B48" s="34"/>
      <c r="C48" s="294" t="str">
        <f>Интернат!C63</f>
        <v>Медицинская сестра</v>
      </c>
      <c r="D48" s="35">
        <f>Интернат!D63</f>
        <v>0</v>
      </c>
      <c r="E48" s="313">
        <f>Интернат!E63</f>
        <v>0</v>
      </c>
      <c r="F48" s="105">
        <f>Интернат!F63</f>
        <v>0</v>
      </c>
      <c r="G48" s="105">
        <f>Интернат!G63</f>
        <v>0</v>
      </c>
      <c r="H48" s="105">
        <f>Интернат!H63</f>
        <v>0</v>
      </c>
      <c r="I48" s="105">
        <f>Интернат!I63</f>
        <v>0</v>
      </c>
      <c r="J48" s="105">
        <f>Интернат!J63</f>
        <v>0</v>
      </c>
      <c r="K48" s="314">
        <f t="shared" si="0"/>
        <v>0</v>
      </c>
      <c r="L48" s="313"/>
    </row>
    <row r="49" spans="1:12" x14ac:dyDescent="0.25">
      <c r="A49" s="33"/>
      <c r="B49" s="34"/>
      <c r="C49" s="294" t="str">
        <f>Интернат!C64</f>
        <v xml:space="preserve">Медицинская сестра-ортоптистка </v>
      </c>
      <c r="D49" s="35">
        <f>Интернат!D64</f>
        <v>0</v>
      </c>
      <c r="E49" s="313">
        <f>Интернат!E64</f>
        <v>0</v>
      </c>
      <c r="F49" s="105">
        <f>Интернат!F64</f>
        <v>0</v>
      </c>
      <c r="G49" s="105">
        <f>Интернат!G64</f>
        <v>0</v>
      </c>
      <c r="H49" s="105">
        <f>Интернат!H64</f>
        <v>0</v>
      </c>
      <c r="I49" s="105">
        <f>Интернат!I64</f>
        <v>0</v>
      </c>
      <c r="J49" s="105">
        <f>Интернат!J64</f>
        <v>0</v>
      </c>
      <c r="K49" s="314">
        <f t="shared" si="0"/>
        <v>0</v>
      </c>
      <c r="L49" s="313"/>
    </row>
    <row r="50" spans="1:12" x14ac:dyDescent="0.25">
      <c r="A50" s="33"/>
      <c r="B50" s="34"/>
      <c r="C50" s="294" t="str">
        <f>Интернат!C65</f>
        <v>Медицинская сестра по массажу</v>
      </c>
      <c r="D50" s="35">
        <f>Интернат!D65</f>
        <v>0</v>
      </c>
      <c r="E50" s="313">
        <f>Интернат!E65</f>
        <v>0</v>
      </c>
      <c r="F50" s="105">
        <f>Интернат!F65</f>
        <v>0</v>
      </c>
      <c r="G50" s="105">
        <f>Интернат!G65</f>
        <v>0</v>
      </c>
      <c r="H50" s="105">
        <f>Интернат!H65</f>
        <v>0</v>
      </c>
      <c r="I50" s="105">
        <f>Интернат!I65</f>
        <v>0</v>
      </c>
      <c r="J50" s="105">
        <f>Интернат!J65</f>
        <v>0</v>
      </c>
      <c r="K50" s="314">
        <f t="shared" ref="K50:K52" si="4">SUM(E50:J50)</f>
        <v>0</v>
      </c>
      <c r="L50" s="313"/>
    </row>
    <row r="51" spans="1:12" x14ac:dyDescent="0.25">
      <c r="A51" s="33"/>
      <c r="B51" s="34"/>
      <c r="C51" s="294" t="str">
        <f>Интернат!C66</f>
        <v>Медицинская сестра по физиотерапии</v>
      </c>
      <c r="D51" s="35">
        <f>Интернат!D66</f>
        <v>0</v>
      </c>
      <c r="E51" s="313">
        <f>Интернат!E66</f>
        <v>0</v>
      </c>
      <c r="F51" s="105">
        <f>Интернат!F66</f>
        <v>0</v>
      </c>
      <c r="G51" s="105">
        <f>Интернат!G66</f>
        <v>0</v>
      </c>
      <c r="H51" s="105">
        <f>Интернат!H66</f>
        <v>0</v>
      </c>
      <c r="I51" s="105">
        <f>Интернат!I66</f>
        <v>0</v>
      </c>
      <c r="J51" s="105">
        <f>Интернат!J66</f>
        <v>0</v>
      </c>
      <c r="K51" s="314">
        <f t="shared" si="4"/>
        <v>0</v>
      </c>
      <c r="L51" s="313"/>
    </row>
    <row r="52" spans="1:12" x14ac:dyDescent="0.25">
      <c r="A52" s="33"/>
      <c r="B52" s="34"/>
      <c r="C52" s="80" t="str">
        <f>Интернат!C67</f>
        <v>Инструктор по лечебной физкультуре</v>
      </c>
      <c r="D52" s="35">
        <f>Интернат!D67</f>
        <v>0</v>
      </c>
      <c r="E52" s="35">
        <f>Интернат!E67</f>
        <v>0</v>
      </c>
      <c r="F52" s="35">
        <f>Интернат!F67</f>
        <v>0</v>
      </c>
      <c r="G52" s="35">
        <f>Интернат!G67</f>
        <v>0</v>
      </c>
      <c r="H52" s="35">
        <f>Интернат!H67</f>
        <v>0</v>
      </c>
      <c r="I52" s="35">
        <f>Интернат!I67</f>
        <v>0</v>
      </c>
      <c r="J52" s="35">
        <f>Интернат!J67</f>
        <v>0</v>
      </c>
      <c r="K52" s="314">
        <f t="shared" si="4"/>
        <v>0</v>
      </c>
      <c r="L52" s="313"/>
    </row>
    <row r="53" spans="1:12" ht="13.5" customHeight="1" x14ac:dyDescent="0.25">
      <c r="A53" s="33"/>
      <c r="B53" s="34"/>
      <c r="C53" s="80" t="s">
        <v>51</v>
      </c>
      <c r="D53" s="35">
        <f>Интернат!D68</f>
        <v>0</v>
      </c>
      <c r="E53" s="313">
        <f>Интернат!E68</f>
        <v>0</v>
      </c>
      <c r="F53" s="105">
        <f>Интернат!F68</f>
        <v>0</v>
      </c>
      <c r="G53" s="105">
        <f>Интернат!G68</f>
        <v>0</v>
      </c>
      <c r="H53" s="105">
        <f>Интернат!H68</f>
        <v>0</v>
      </c>
      <c r="I53" s="105">
        <f>Интернат!I68</f>
        <v>0</v>
      </c>
      <c r="J53" s="105">
        <f>Интернат!J68</f>
        <v>0</v>
      </c>
      <c r="K53" s="314">
        <f>SUM(E53:J53)</f>
        <v>0</v>
      </c>
      <c r="L53" s="313"/>
    </row>
    <row r="54" spans="1:12" ht="14.25" customHeight="1" x14ac:dyDescent="0.25">
      <c r="A54" s="33"/>
      <c r="B54" s="34"/>
      <c r="C54" s="80" t="s">
        <v>11</v>
      </c>
      <c r="D54" s="36">
        <f>Интернат!D37</f>
        <v>0</v>
      </c>
      <c r="E54" s="106">
        <f>Интернат!E37</f>
        <v>0</v>
      </c>
      <c r="F54" s="106">
        <f>Интернат!F37</f>
        <v>0</v>
      </c>
      <c r="G54" s="106">
        <f>Интернат!G37</f>
        <v>0</v>
      </c>
      <c r="H54" s="106">
        <f>Интернат!H37</f>
        <v>0</v>
      </c>
      <c r="I54" s="106">
        <f>Интернат!I37</f>
        <v>0</v>
      </c>
      <c r="J54" s="106">
        <f>Интернат!J37</f>
        <v>0</v>
      </c>
      <c r="K54" s="314">
        <f>SUM(E54:J54)</f>
        <v>0</v>
      </c>
      <c r="L54" s="313"/>
    </row>
    <row r="55" spans="1:12" x14ac:dyDescent="0.25">
      <c r="A55" s="33"/>
      <c r="B55" s="34"/>
      <c r="C55" s="295" t="s">
        <v>38</v>
      </c>
      <c r="D55" s="35">
        <f>Интернат!D70</f>
        <v>0</v>
      </c>
      <c r="E55" s="313">
        <f>Интернат!E70</f>
        <v>0</v>
      </c>
      <c r="F55" s="105">
        <f>Интернат!F70</f>
        <v>0</v>
      </c>
      <c r="G55" s="105">
        <f>Интернат!G70</f>
        <v>0</v>
      </c>
      <c r="H55" s="105">
        <f>Интернат!H70</f>
        <v>0</v>
      </c>
      <c r="I55" s="105">
        <f>Интернат!I70</f>
        <v>0</v>
      </c>
      <c r="J55" s="105">
        <f>Интернат!J70</f>
        <v>0</v>
      </c>
      <c r="K55" s="314">
        <f t="shared" ref="K55:K56" si="5">SUM(E55:J55)</f>
        <v>0</v>
      </c>
      <c r="L55" s="313"/>
    </row>
    <row r="56" spans="1:12" x14ac:dyDescent="0.25">
      <c r="A56" s="33"/>
      <c r="B56" s="34"/>
      <c r="C56" s="80" t="s">
        <v>27</v>
      </c>
      <c r="D56" s="36">
        <f>Интернат!D39+Интернат!D71</f>
        <v>0</v>
      </c>
      <c r="E56" s="106">
        <f>Интернат!E39+Интернат!E71</f>
        <v>0</v>
      </c>
      <c r="F56" s="106">
        <f>Интернат!F39+Интернат!F71</f>
        <v>0</v>
      </c>
      <c r="G56" s="106">
        <f>Интернат!G39+Интернат!G71</f>
        <v>0</v>
      </c>
      <c r="H56" s="106">
        <f>Интернат!H39+Интернат!H71</f>
        <v>0</v>
      </c>
      <c r="I56" s="106">
        <f>Интернат!I39+Интернат!I71</f>
        <v>0</v>
      </c>
      <c r="J56" s="106">
        <f>Интернат!J39+Интернат!J71</f>
        <v>0</v>
      </c>
      <c r="K56" s="314">
        <f t="shared" si="5"/>
        <v>0</v>
      </c>
      <c r="L56" s="313"/>
    </row>
    <row r="57" spans="1:12" x14ac:dyDescent="0.25">
      <c r="A57" s="33"/>
      <c r="B57" s="34"/>
      <c r="C57" s="80" t="s">
        <v>127</v>
      </c>
      <c r="D57" s="35">
        <f>Интернат!D36</f>
        <v>0</v>
      </c>
      <c r="E57" s="313">
        <f>Интернат!E36</f>
        <v>0</v>
      </c>
      <c r="F57" s="313">
        <f>Интернат!F36</f>
        <v>0</v>
      </c>
      <c r="G57" s="313">
        <f>Интернат!G36</f>
        <v>0</v>
      </c>
      <c r="H57" s="313">
        <f>Интернат!H36</f>
        <v>0</v>
      </c>
      <c r="I57" s="313">
        <f>Интернат!I36</f>
        <v>0</v>
      </c>
      <c r="J57" s="313">
        <f>Интернат!J36</f>
        <v>0</v>
      </c>
      <c r="K57" s="314">
        <f t="shared" si="0"/>
        <v>0</v>
      </c>
      <c r="L57" s="313"/>
    </row>
    <row r="58" spans="1:12" x14ac:dyDescent="0.25">
      <c r="A58" s="33"/>
      <c r="B58" s="34"/>
      <c r="C58" s="80" t="s">
        <v>25</v>
      </c>
      <c r="D58" s="36">
        <f>Интернат!D38+Интернат!D73</f>
        <v>0</v>
      </c>
      <c r="E58" s="106">
        <f>Интернат!E38+Интернат!E73</f>
        <v>0</v>
      </c>
      <c r="F58" s="106">
        <f>Интернат!F38+Интернат!F73</f>
        <v>0</v>
      </c>
      <c r="G58" s="106">
        <f>Интернат!G38+Интернат!G73</f>
        <v>0</v>
      </c>
      <c r="H58" s="106">
        <f>Интернат!H38+Интернат!H73</f>
        <v>0</v>
      </c>
      <c r="I58" s="106">
        <f>Интернат!I38+Интернат!I73</f>
        <v>0</v>
      </c>
      <c r="J58" s="106">
        <f>Интернат!J38+Интернат!J73</f>
        <v>0</v>
      </c>
      <c r="K58" s="314">
        <f t="shared" si="0"/>
        <v>0</v>
      </c>
      <c r="L58" s="36"/>
    </row>
    <row r="59" spans="1:12" ht="14.25" customHeight="1" x14ac:dyDescent="0.25">
      <c r="A59" s="33"/>
      <c r="B59" s="34"/>
      <c r="C59" s="80" t="s">
        <v>54</v>
      </c>
      <c r="D59" s="35">
        <f>Интернат!D74</f>
        <v>0</v>
      </c>
      <c r="E59" s="313">
        <f>Интернат!E74</f>
        <v>0</v>
      </c>
      <c r="F59" s="105">
        <f>Интернат!F74</f>
        <v>0</v>
      </c>
      <c r="G59" s="105">
        <f>Интернат!G74</f>
        <v>0</v>
      </c>
      <c r="H59" s="105">
        <f>Интернат!H74</f>
        <v>0</v>
      </c>
      <c r="I59" s="105">
        <f>Интернат!I74</f>
        <v>0</v>
      </c>
      <c r="J59" s="105">
        <f>Интернат!J74</f>
        <v>0</v>
      </c>
      <c r="K59" s="314">
        <f t="shared" si="0"/>
        <v>0</v>
      </c>
      <c r="L59" s="313"/>
    </row>
    <row r="60" spans="1:12" x14ac:dyDescent="0.25">
      <c r="A60" s="33"/>
      <c r="B60" s="34"/>
      <c r="C60" s="80" t="s">
        <v>12</v>
      </c>
      <c r="D60" s="35">
        <f>Интернат!D40+Интернат!D75</f>
        <v>0</v>
      </c>
      <c r="E60" s="313">
        <f>Интернат!E40+Интернат!E75</f>
        <v>0</v>
      </c>
      <c r="F60" s="105">
        <f>Интернат!F40+Интернат!F75</f>
        <v>0</v>
      </c>
      <c r="G60" s="105">
        <f>Интернат!G40+Интернат!G75</f>
        <v>0</v>
      </c>
      <c r="H60" s="105">
        <f>Интернат!H40+Интернат!H75</f>
        <v>0</v>
      </c>
      <c r="I60" s="105">
        <f>Интернат!I40+Интернат!I75</f>
        <v>0</v>
      </c>
      <c r="J60" s="105">
        <f>Интернат!J40+Интернат!J75</f>
        <v>0</v>
      </c>
      <c r="K60" s="314">
        <f t="shared" si="0"/>
        <v>0</v>
      </c>
      <c r="L60" s="36"/>
    </row>
    <row r="61" spans="1:12" x14ac:dyDescent="0.25">
      <c r="A61" s="33"/>
      <c r="B61" s="34"/>
      <c r="C61" s="80" t="s">
        <v>19</v>
      </c>
      <c r="D61" s="36">
        <f>Интернат!D76</f>
        <v>0</v>
      </c>
      <c r="E61" s="106">
        <f>Интернат!E76</f>
        <v>0</v>
      </c>
      <c r="F61" s="106">
        <f>Интернат!F76</f>
        <v>0</v>
      </c>
      <c r="G61" s="106">
        <f>Интернат!G76</f>
        <v>0</v>
      </c>
      <c r="H61" s="106">
        <f>Интернат!H76</f>
        <v>0</v>
      </c>
      <c r="I61" s="106">
        <f>Интернат!I76</f>
        <v>0</v>
      </c>
      <c r="J61" s="106">
        <f>Интернат!J76</f>
        <v>0</v>
      </c>
      <c r="K61" s="314">
        <f t="shared" si="0"/>
        <v>0</v>
      </c>
      <c r="L61" s="313"/>
    </row>
    <row r="62" spans="1:12" x14ac:dyDescent="0.25">
      <c r="A62" s="33"/>
      <c r="B62" s="34"/>
      <c r="C62" s="80" t="s">
        <v>20</v>
      </c>
      <c r="D62" s="36">
        <f>Интернат!D77</f>
        <v>0</v>
      </c>
      <c r="E62" s="106">
        <f>Интернат!E77</f>
        <v>0</v>
      </c>
      <c r="F62" s="107">
        <f>Интернат!F77</f>
        <v>0</v>
      </c>
      <c r="G62" s="107">
        <f>Интернат!G77</f>
        <v>0</v>
      </c>
      <c r="H62" s="107">
        <f>Интернат!H77</f>
        <v>0</v>
      </c>
      <c r="I62" s="107">
        <f>Интернат!I77</f>
        <v>0</v>
      </c>
      <c r="J62" s="107">
        <f>Интернат!J77</f>
        <v>0</v>
      </c>
      <c r="K62" s="314">
        <f t="shared" si="0"/>
        <v>0</v>
      </c>
      <c r="L62" s="313"/>
    </row>
    <row r="63" spans="1:12" ht="13.5" customHeight="1" x14ac:dyDescent="0.25">
      <c r="A63" s="33"/>
      <c r="B63" s="34"/>
      <c r="C63" s="295" t="s">
        <v>21</v>
      </c>
      <c r="D63" s="36">
        <f>Интернат!D78</f>
        <v>0</v>
      </c>
      <c r="E63" s="106">
        <f>Интернат!E78</f>
        <v>0</v>
      </c>
      <c r="F63" s="107">
        <f>Интернат!F78</f>
        <v>0</v>
      </c>
      <c r="G63" s="107">
        <f>Интернат!G78</f>
        <v>0</v>
      </c>
      <c r="H63" s="107">
        <f>Интернат!H78</f>
        <v>0</v>
      </c>
      <c r="I63" s="107">
        <f>Интернат!I78</f>
        <v>0</v>
      </c>
      <c r="J63" s="107">
        <f>Интернат!J78</f>
        <v>0</v>
      </c>
      <c r="K63" s="314">
        <f t="shared" si="0"/>
        <v>0</v>
      </c>
      <c r="L63" s="313"/>
    </row>
    <row r="64" spans="1:12" x14ac:dyDescent="0.25">
      <c r="A64" s="33"/>
      <c r="B64" s="34"/>
      <c r="C64" s="80" t="s">
        <v>101</v>
      </c>
      <c r="D64" s="158">
        <f>Интернат!D79</f>
        <v>0</v>
      </c>
      <c r="E64" s="106">
        <f>Интернат!E79</f>
        <v>0</v>
      </c>
      <c r="F64" s="107">
        <f>Интернат!F79</f>
        <v>0</v>
      </c>
      <c r="G64" s="107">
        <f>Интернат!G79</f>
        <v>0</v>
      </c>
      <c r="H64" s="107">
        <f>Интернат!H79</f>
        <v>0</v>
      </c>
      <c r="I64" s="107">
        <f>Интернат!I79</f>
        <v>0</v>
      </c>
      <c r="J64" s="107">
        <f>Интернат!J79</f>
        <v>0</v>
      </c>
      <c r="K64" s="314">
        <f>SUM(E64:J64)</f>
        <v>0</v>
      </c>
      <c r="L64" s="313"/>
    </row>
    <row r="65" spans="1:12" x14ac:dyDescent="0.25">
      <c r="A65" s="33"/>
      <c r="B65" s="34"/>
      <c r="C65" s="80" t="str">
        <f>Интернат!C80</f>
        <v>Рабочий</v>
      </c>
      <c r="D65" s="158">
        <f>Интернат!D80</f>
        <v>0</v>
      </c>
      <c r="E65" s="313">
        <f>Интернат!E80</f>
        <v>0</v>
      </c>
      <c r="F65" s="313">
        <f>Интернат!F80</f>
        <v>0</v>
      </c>
      <c r="G65" s="313">
        <f>Интернат!G80</f>
        <v>0</v>
      </c>
      <c r="H65" s="313">
        <f>Интернат!H80</f>
        <v>0</v>
      </c>
      <c r="I65" s="313">
        <f>Интернат!I80</f>
        <v>0</v>
      </c>
      <c r="J65" s="313">
        <f>Интернат!J80</f>
        <v>0</v>
      </c>
      <c r="K65" s="314">
        <f>SUM(E65:J65)</f>
        <v>0</v>
      </c>
      <c r="L65" s="313"/>
    </row>
    <row r="66" spans="1:12" ht="30" x14ac:dyDescent="0.25">
      <c r="A66" s="33"/>
      <c r="B66" s="34"/>
      <c r="C66" s="156" t="str">
        <f>Интернат!C81</f>
        <v>Рабочий по комплексному обслуживанию и ремонту зданий</v>
      </c>
      <c r="D66" s="158">
        <f>Интернат!D81+Интернат!D45</f>
        <v>0</v>
      </c>
      <c r="E66" s="158">
        <f>Интернат!E81+Интернат!E45</f>
        <v>0</v>
      </c>
      <c r="F66" s="52">
        <f>Интернат!F81+Интернат!F45</f>
        <v>0</v>
      </c>
      <c r="G66" s="52">
        <f>Интернат!G81+Интернат!G45</f>
        <v>0</v>
      </c>
      <c r="H66" s="52">
        <f>Интернат!H81+Интернат!H45</f>
        <v>0</v>
      </c>
      <c r="I66" s="52">
        <f>Интернат!I81+Интернат!I45</f>
        <v>0</v>
      </c>
      <c r="J66" s="52">
        <f>Интернат!J81+Интернат!J45</f>
        <v>0</v>
      </c>
      <c r="K66" s="314">
        <f t="shared" ref="K66" si="6">SUM(E66:J66)</f>
        <v>0</v>
      </c>
      <c r="L66" s="313"/>
    </row>
    <row r="67" spans="1:12" x14ac:dyDescent="0.25">
      <c r="A67" s="33"/>
      <c r="B67" s="34"/>
      <c r="C67" s="156" t="str">
        <f>Интернат!C82</f>
        <v>Плотник</v>
      </c>
      <c r="D67" s="158">
        <f>Интернат!D82</f>
        <v>0</v>
      </c>
      <c r="E67" s="158">
        <f>Интернат!E82</f>
        <v>0</v>
      </c>
      <c r="F67" s="52">
        <f>Интернат!F82</f>
        <v>0</v>
      </c>
      <c r="G67" s="52">
        <f>Интернат!G82</f>
        <v>0</v>
      </c>
      <c r="H67" s="52">
        <f>Интернат!H82</f>
        <v>0</v>
      </c>
      <c r="I67" s="52">
        <f>Интернат!I82</f>
        <v>0</v>
      </c>
      <c r="J67" s="52">
        <f>Интернат!J82</f>
        <v>0</v>
      </c>
      <c r="K67" s="314">
        <f t="shared" ref="K67:K72" si="7">SUM(E67:J67)</f>
        <v>0</v>
      </c>
      <c r="L67" s="313"/>
    </row>
    <row r="68" spans="1:12" x14ac:dyDescent="0.25">
      <c r="A68" s="33"/>
      <c r="B68" s="34"/>
      <c r="C68" s="156" t="str">
        <f>Интернат!C83</f>
        <v>Слесарь-сантехник</v>
      </c>
      <c r="D68" s="158">
        <f>Интернат!D83</f>
        <v>0</v>
      </c>
      <c r="E68" s="158">
        <f>Интернат!E83</f>
        <v>0</v>
      </c>
      <c r="F68" s="52">
        <f>Интернат!F83</f>
        <v>0</v>
      </c>
      <c r="G68" s="52">
        <f>Интернат!G83</f>
        <v>0</v>
      </c>
      <c r="H68" s="52">
        <f>Интернат!H83</f>
        <v>0</v>
      </c>
      <c r="I68" s="52">
        <f>Интернат!I83</f>
        <v>0</v>
      </c>
      <c r="J68" s="52">
        <f>Интернат!J83</f>
        <v>0</v>
      </c>
      <c r="K68" s="314">
        <f t="shared" ref="K68:K69" si="8">SUM(E68:J68)</f>
        <v>0</v>
      </c>
      <c r="L68" s="313"/>
    </row>
    <row r="69" spans="1:12" x14ac:dyDescent="0.25">
      <c r="A69" s="33"/>
      <c r="B69" s="34"/>
      <c r="C69" s="156" t="str">
        <f>Интернат!C84</f>
        <v>Слесарь-электрик</v>
      </c>
      <c r="D69" s="158">
        <f>Интернат!D84</f>
        <v>0</v>
      </c>
      <c r="E69" s="158">
        <f>Интернат!E84</f>
        <v>0</v>
      </c>
      <c r="F69" s="52">
        <f>Интернат!F84</f>
        <v>0</v>
      </c>
      <c r="G69" s="52">
        <f>Интернат!G84</f>
        <v>0</v>
      </c>
      <c r="H69" s="52">
        <f>Интернат!H84</f>
        <v>0</v>
      </c>
      <c r="I69" s="52">
        <f>Интернат!I84</f>
        <v>0</v>
      </c>
      <c r="J69" s="52">
        <f>Интернат!J84</f>
        <v>0</v>
      </c>
      <c r="K69" s="314">
        <f t="shared" si="8"/>
        <v>0</v>
      </c>
      <c r="L69" s="313"/>
    </row>
    <row r="70" spans="1:12" x14ac:dyDescent="0.25">
      <c r="A70" s="33"/>
      <c r="B70" s="34"/>
      <c r="C70" s="156" t="str">
        <f>Интернат!C85</f>
        <v>Столяр</v>
      </c>
      <c r="D70" s="158">
        <f>Интернат!D85</f>
        <v>0</v>
      </c>
      <c r="E70" s="158">
        <f>Интернат!E85</f>
        <v>0</v>
      </c>
      <c r="F70" s="52">
        <f>Интернат!F85</f>
        <v>0</v>
      </c>
      <c r="G70" s="52">
        <f>Интернат!G85</f>
        <v>0</v>
      </c>
      <c r="H70" s="52">
        <f>Интернат!H85</f>
        <v>0</v>
      </c>
      <c r="I70" s="52">
        <f>Интернат!I85</f>
        <v>0</v>
      </c>
      <c r="J70" s="52">
        <f>Интернат!J85</f>
        <v>0</v>
      </c>
      <c r="K70" s="314">
        <f t="shared" ref="K70:K71" si="9">SUM(E70:J70)</f>
        <v>0</v>
      </c>
      <c r="L70" s="313"/>
    </row>
    <row r="71" spans="1:12" x14ac:dyDescent="0.25">
      <c r="A71" s="33"/>
      <c r="B71" s="34"/>
      <c r="C71" s="156" t="str">
        <f>Интернат!C86</f>
        <v>Грузчик</v>
      </c>
      <c r="D71" s="158">
        <f>Интернат!D86</f>
        <v>0</v>
      </c>
      <c r="E71" s="158">
        <f>Интернат!E86</f>
        <v>0</v>
      </c>
      <c r="F71" s="52">
        <f>Интернат!F86</f>
        <v>0</v>
      </c>
      <c r="G71" s="52">
        <f>Интернат!G86</f>
        <v>0</v>
      </c>
      <c r="H71" s="52">
        <f>Интернат!H86</f>
        <v>0</v>
      </c>
      <c r="I71" s="52">
        <f>Интернат!I86</f>
        <v>0</v>
      </c>
      <c r="J71" s="52">
        <f>Интернат!J86</f>
        <v>0</v>
      </c>
      <c r="K71" s="314">
        <f t="shared" si="9"/>
        <v>0</v>
      </c>
      <c r="L71" s="313"/>
    </row>
    <row r="72" spans="1:12" x14ac:dyDescent="0.25">
      <c r="A72" s="33"/>
      <c r="B72" s="34"/>
      <c r="C72" s="295" t="s">
        <v>24</v>
      </c>
      <c r="D72" s="158">
        <f>Интернат!D87</f>
        <v>0</v>
      </c>
      <c r="E72" s="106">
        <f>Интернат!E87</f>
        <v>0</v>
      </c>
      <c r="F72" s="107">
        <f>Интернат!F87</f>
        <v>0</v>
      </c>
      <c r="G72" s="107">
        <f>Интернат!G87</f>
        <v>0</v>
      </c>
      <c r="H72" s="107">
        <f>Интернат!H87</f>
        <v>0</v>
      </c>
      <c r="I72" s="107">
        <f>Интернат!I87</f>
        <v>0</v>
      </c>
      <c r="J72" s="107">
        <f>Интернат!J87</f>
        <v>0</v>
      </c>
      <c r="K72" s="314">
        <f t="shared" si="7"/>
        <v>0</v>
      </c>
      <c r="L72" s="313"/>
    </row>
    <row r="73" spans="1:12" ht="14.25" customHeight="1" x14ac:dyDescent="0.25">
      <c r="A73" s="33"/>
      <c r="B73" s="34"/>
      <c r="C73" s="80" t="s">
        <v>22</v>
      </c>
      <c r="D73" s="158">
        <f>Интернат!D47+Интернат!D88</f>
        <v>0</v>
      </c>
      <c r="E73" s="106">
        <f>Интернат!E47+Интернат!E88</f>
        <v>0</v>
      </c>
      <c r="F73" s="106">
        <f>Интернат!F47+Интернат!F88</f>
        <v>0</v>
      </c>
      <c r="G73" s="106">
        <f>Интернат!G47+Интернат!G88</f>
        <v>0</v>
      </c>
      <c r="H73" s="106">
        <f>Интернат!H47+Интернат!H88</f>
        <v>0</v>
      </c>
      <c r="I73" s="106">
        <f>Интернат!I47+Интернат!I88</f>
        <v>0</v>
      </c>
      <c r="J73" s="106">
        <f>Интернат!J47+Интернат!J88</f>
        <v>0</v>
      </c>
      <c r="K73" s="108">
        <f>Интернат!K47+Интернат!K88</f>
        <v>0</v>
      </c>
      <c r="L73" s="313"/>
    </row>
    <row r="74" spans="1:12" ht="13.5" customHeight="1" x14ac:dyDescent="0.25">
      <c r="A74" s="33"/>
      <c r="B74" s="34"/>
      <c r="C74" s="295" t="s">
        <v>39</v>
      </c>
      <c r="D74" s="158">
        <f>Интернат!D89</f>
        <v>0</v>
      </c>
      <c r="E74" s="106">
        <f>Интернат!E89</f>
        <v>0</v>
      </c>
      <c r="F74" s="107">
        <f>Интернат!F89</f>
        <v>0</v>
      </c>
      <c r="G74" s="107">
        <f>Интернат!G89</f>
        <v>0</v>
      </c>
      <c r="H74" s="107">
        <f>Интернат!H89</f>
        <v>0</v>
      </c>
      <c r="I74" s="107">
        <f>Интернат!I89</f>
        <v>0</v>
      </c>
      <c r="J74" s="107">
        <f>Интернат!J89</f>
        <v>0</v>
      </c>
      <c r="K74" s="314">
        <f t="shared" si="0"/>
        <v>0</v>
      </c>
      <c r="L74" s="36"/>
    </row>
    <row r="75" spans="1:12" x14ac:dyDescent="0.25">
      <c r="A75" s="33"/>
      <c r="B75" s="34"/>
      <c r="C75" s="80" t="s">
        <v>23</v>
      </c>
      <c r="D75" s="158">
        <f>Интернат!D90</f>
        <v>0</v>
      </c>
      <c r="E75" s="106">
        <f>Интернат!E90</f>
        <v>0</v>
      </c>
      <c r="F75" s="107">
        <f>Интернат!F90</f>
        <v>0</v>
      </c>
      <c r="G75" s="107">
        <f>Интернат!G90</f>
        <v>0</v>
      </c>
      <c r="H75" s="107">
        <f>Интернат!H90</f>
        <v>0</v>
      </c>
      <c r="I75" s="107">
        <f>Интернат!I90</f>
        <v>0</v>
      </c>
      <c r="J75" s="107">
        <f>Интернат!J90</f>
        <v>0</v>
      </c>
      <c r="K75" s="314">
        <f t="shared" si="0"/>
        <v>0</v>
      </c>
      <c r="L75" s="313"/>
    </row>
    <row r="76" spans="1:12" x14ac:dyDescent="0.25">
      <c r="A76" s="33"/>
      <c r="B76" s="34"/>
      <c r="C76" s="80" t="s">
        <v>104</v>
      </c>
      <c r="D76" s="158">
        <f>Интернат!D41+Интернат!D91</f>
        <v>0</v>
      </c>
      <c r="E76" s="158">
        <f>Интернат!E41+Интернат!E91</f>
        <v>0</v>
      </c>
      <c r="F76" s="52">
        <f>Интернат!F41+Интернат!F91</f>
        <v>0</v>
      </c>
      <c r="G76" s="52">
        <f>Интернат!G41+Интернат!G91</f>
        <v>0</v>
      </c>
      <c r="H76" s="52">
        <f>Интернат!H41+Интернат!H91</f>
        <v>0</v>
      </c>
      <c r="I76" s="52">
        <f>Интернат!I41+Интернат!I91</f>
        <v>0</v>
      </c>
      <c r="J76" s="52">
        <f>Интернат!J41+Интернат!J91</f>
        <v>0</v>
      </c>
      <c r="K76" s="104">
        <f>SUM(E76:J76)</f>
        <v>0</v>
      </c>
      <c r="L76" s="313"/>
    </row>
    <row r="77" spans="1:12" x14ac:dyDescent="0.25">
      <c r="A77" s="33"/>
      <c r="B77" s="34"/>
      <c r="C77" s="80" t="s">
        <v>105</v>
      </c>
      <c r="D77" s="158">
        <f>Интернат!D42+Интернат!D92</f>
        <v>0</v>
      </c>
      <c r="E77" s="158">
        <f>Интернат!E42+Интернат!E92</f>
        <v>0</v>
      </c>
      <c r="F77" s="52">
        <f>Интернат!F42+Интернат!F92</f>
        <v>0</v>
      </c>
      <c r="G77" s="52">
        <f>Интернат!G42+Интернат!G92</f>
        <v>0</v>
      </c>
      <c r="H77" s="52">
        <f>Интернат!H42+Интернат!H92</f>
        <v>0</v>
      </c>
      <c r="I77" s="52">
        <f>Интернат!I42+Интернат!I92</f>
        <v>0</v>
      </c>
      <c r="J77" s="52">
        <f>Интернат!J42+Интернат!J92</f>
        <v>0</v>
      </c>
      <c r="K77" s="104">
        <f>SUM(E77:J77)</f>
        <v>0</v>
      </c>
      <c r="L77" s="313"/>
    </row>
    <row r="78" spans="1:12" x14ac:dyDescent="0.25">
      <c r="A78" s="33"/>
      <c r="B78" s="34"/>
      <c r="C78" s="80" t="s">
        <v>10</v>
      </c>
      <c r="D78" s="35">
        <f>Интернат!D44+Интернат!D93</f>
        <v>0</v>
      </c>
      <c r="E78" s="313">
        <f>Интернат!E44+Интернат!E93</f>
        <v>0</v>
      </c>
      <c r="F78" s="313">
        <f>Интернат!F44+Интернат!F93</f>
        <v>0</v>
      </c>
      <c r="G78" s="313">
        <f>Интернат!G44+Интернат!G93</f>
        <v>0</v>
      </c>
      <c r="H78" s="313">
        <f>Интернат!H44+Интернат!H93</f>
        <v>0</v>
      </c>
      <c r="I78" s="313">
        <f>Интернат!I44+Интернат!I93</f>
        <v>0</v>
      </c>
      <c r="J78" s="313">
        <f>Интернат!J44+Интернат!J93</f>
        <v>0</v>
      </c>
      <c r="K78" s="104">
        <f>Интернат!K44+Интернат!K93</f>
        <v>0</v>
      </c>
      <c r="L78" s="313"/>
    </row>
    <row r="79" spans="1:12" ht="13.5" customHeight="1" x14ac:dyDescent="0.25">
      <c r="A79" s="33"/>
      <c r="B79" s="34"/>
      <c r="C79" s="80" t="s">
        <v>6</v>
      </c>
      <c r="D79" s="158">
        <f>Интернат!D94</f>
        <v>0</v>
      </c>
      <c r="E79" s="106">
        <f>Интернат!E94</f>
        <v>0</v>
      </c>
      <c r="F79" s="107">
        <f>Интернат!F94</f>
        <v>0</v>
      </c>
      <c r="G79" s="107">
        <f>Интернат!G94</f>
        <v>0</v>
      </c>
      <c r="H79" s="107">
        <f>Интернат!H94</f>
        <v>0</v>
      </c>
      <c r="I79" s="107">
        <f>Интернат!I94</f>
        <v>0</v>
      </c>
      <c r="J79" s="107">
        <f>Интернат!J94</f>
        <v>0</v>
      </c>
      <c r="K79" s="104">
        <f t="shared" ref="K79:K80" si="10">SUM(E79:J79)</f>
        <v>0</v>
      </c>
      <c r="L79" s="35"/>
    </row>
    <row r="80" spans="1:12" hidden="1" x14ac:dyDescent="0.25">
      <c r="A80" s="33"/>
      <c r="B80" s="34"/>
      <c r="C80" s="80" t="s">
        <v>55</v>
      </c>
      <c r="D80" s="158">
        <f>Интернат!D95+Интернат!D46</f>
        <v>0</v>
      </c>
      <c r="E80" s="107">
        <f>Интернат!E95+Интернат!E46</f>
        <v>0</v>
      </c>
      <c r="F80" s="107">
        <f>Интернат!F95+Интернат!F46</f>
        <v>0</v>
      </c>
      <c r="G80" s="107">
        <f>Интернат!G95+Интернат!G46</f>
        <v>0</v>
      </c>
      <c r="H80" s="107">
        <f>Интернат!H95+Интернат!H46</f>
        <v>0</v>
      </c>
      <c r="I80" s="107">
        <f>Интернат!I95+Интернат!I46</f>
        <v>0</v>
      </c>
      <c r="J80" s="107">
        <f>Интернат!J95+Интернат!J46</f>
        <v>0</v>
      </c>
      <c r="K80" s="104">
        <f t="shared" si="10"/>
        <v>0</v>
      </c>
      <c r="L80" s="313"/>
    </row>
    <row r="81" spans="1:13" x14ac:dyDescent="0.25">
      <c r="A81" s="33"/>
      <c r="B81" s="34"/>
      <c r="C81" s="80" t="s">
        <v>7</v>
      </c>
      <c r="D81" s="158">
        <f>Интернат!D43+Интернат!D96</f>
        <v>0</v>
      </c>
      <c r="E81" s="106">
        <f>Интернат!E43+Интернат!E96</f>
        <v>0</v>
      </c>
      <c r="F81" s="106">
        <f>Интернат!F43+Интернат!F96</f>
        <v>0</v>
      </c>
      <c r="G81" s="106">
        <f>Интернат!G43+Интернат!G96</f>
        <v>0</v>
      </c>
      <c r="H81" s="106">
        <f>Интернат!H43+Интернат!H96</f>
        <v>0</v>
      </c>
      <c r="I81" s="106">
        <f>Интернат!I43+Интернат!I96</f>
        <v>0</v>
      </c>
      <c r="J81" s="106">
        <f>Интернат!J43+Интернат!J96</f>
        <v>0</v>
      </c>
      <c r="K81" s="109">
        <f>Интернат!K43+Интернат!K96</f>
        <v>0</v>
      </c>
      <c r="L81" s="313"/>
    </row>
    <row r="82" spans="1:13" ht="13.5" thickBot="1" x14ac:dyDescent="0.25">
      <c r="A82" s="33"/>
      <c r="B82" s="424" t="s">
        <v>16</v>
      </c>
      <c r="C82" s="425"/>
      <c r="D82" s="37">
        <f>SUM(D18:D81)-D26</f>
        <v>0</v>
      </c>
      <c r="E82" s="37">
        <f t="shared" ref="E82:K82" si="11">SUM(E18:E81)</f>
        <v>0</v>
      </c>
      <c r="F82" s="37">
        <f t="shared" si="11"/>
        <v>0</v>
      </c>
      <c r="G82" s="37">
        <f t="shared" si="11"/>
        <v>0</v>
      </c>
      <c r="H82" s="37">
        <f t="shared" si="11"/>
        <v>0</v>
      </c>
      <c r="I82" s="37">
        <f t="shared" si="11"/>
        <v>0</v>
      </c>
      <c r="J82" s="37">
        <f t="shared" si="11"/>
        <v>0</v>
      </c>
      <c r="K82" s="38">
        <f t="shared" si="11"/>
        <v>0</v>
      </c>
      <c r="L82" s="36"/>
      <c r="M82" s="242" t="e">
        <f>ROUND(K83/(K85-K84)*100,3)</f>
        <v>#DIV/0!</v>
      </c>
    </row>
    <row r="83" spans="1:13" ht="12.75" x14ac:dyDescent="0.2">
      <c r="A83" s="33"/>
      <c r="B83" s="426" t="s">
        <v>56</v>
      </c>
      <c r="C83" s="427"/>
      <c r="D83" s="320" t="e">
        <f>M82</f>
        <v>#DIV/0!</v>
      </c>
      <c r="E83" s="320" t="s">
        <v>57</v>
      </c>
      <c r="F83" s="320"/>
      <c r="G83" s="320"/>
      <c r="H83" s="320"/>
      <c r="I83" s="320"/>
      <c r="J83" s="39"/>
      <c r="K83" s="40">
        <f>'Расшифровка интернат '!J40+'Расшифровка интернат '!J93</f>
        <v>0</v>
      </c>
      <c r="L83" s="41"/>
    </row>
    <row r="84" spans="1:13" ht="13.5" thickBot="1" x14ac:dyDescent="0.25">
      <c r="A84" s="33"/>
      <c r="B84" s="428" t="s">
        <v>95</v>
      </c>
      <c r="C84" s="428"/>
      <c r="D84" s="428"/>
      <c r="E84" s="428"/>
      <c r="F84" s="428"/>
      <c r="G84" s="428"/>
      <c r="H84" s="428"/>
      <c r="I84" s="428"/>
      <c r="J84" s="429"/>
      <c r="K84" s="42">
        <f>Интернат!K99</f>
        <v>0</v>
      </c>
      <c r="L84" s="43"/>
    </row>
    <row r="85" spans="1:13" ht="13.5" thickBot="1" x14ac:dyDescent="0.25">
      <c r="A85" s="33"/>
      <c r="B85" s="430" t="s">
        <v>16</v>
      </c>
      <c r="C85" s="430"/>
      <c r="D85" s="430"/>
      <c r="E85" s="430"/>
      <c r="F85" s="430"/>
      <c r="G85" s="430"/>
      <c r="H85" s="430"/>
      <c r="I85" s="430"/>
      <c r="J85" s="431"/>
      <c r="K85" s="44">
        <f>K82+K83+K84</f>
        <v>0</v>
      </c>
      <c r="L85" s="43"/>
    </row>
    <row r="86" spans="1:13" ht="13.5" thickBot="1" x14ac:dyDescent="0.25">
      <c r="A86" s="33"/>
      <c r="B86" s="435" t="s">
        <v>17</v>
      </c>
      <c r="C86" s="435"/>
      <c r="D86" s="435"/>
      <c r="E86" s="435"/>
      <c r="F86" s="435"/>
      <c r="G86" s="435"/>
      <c r="H86" s="435"/>
      <c r="I86" s="435"/>
      <c r="J86" s="436"/>
      <c r="K86" s="123">
        <f>Интернат!K101</f>
        <v>0</v>
      </c>
      <c r="L86" s="43"/>
    </row>
    <row r="87" spans="1:13" thickBot="1" x14ac:dyDescent="0.25">
      <c r="A87" s="33"/>
      <c r="B87" s="312" t="s">
        <v>99</v>
      </c>
      <c r="C87" s="286"/>
      <c r="D87" s="321"/>
      <c r="E87" s="321"/>
      <c r="F87" s="321"/>
      <c r="G87" s="321"/>
      <c r="H87" s="321"/>
      <c r="I87" s="321"/>
      <c r="J87" s="322"/>
      <c r="K87" s="123">
        <f>Интернат!K102</f>
        <v>0</v>
      </c>
      <c r="L87" s="43"/>
    </row>
    <row r="88" spans="1:13" ht="13.5" thickBot="1" x14ac:dyDescent="0.25">
      <c r="A88" s="33"/>
      <c r="B88" s="444" t="s">
        <v>37</v>
      </c>
      <c r="C88" s="445"/>
      <c r="D88" s="128">
        <f>D82</f>
        <v>0</v>
      </c>
      <c r="E88" s="128"/>
      <c r="F88" s="128"/>
      <c r="G88" s="128"/>
      <c r="H88" s="128"/>
      <c r="I88" s="128"/>
      <c r="J88" s="128"/>
      <c r="K88" s="45">
        <f>K85+K86+K87</f>
        <v>0</v>
      </c>
      <c r="L88" s="46"/>
    </row>
    <row r="89" spans="1:13" ht="14.25" x14ac:dyDescent="0.2">
      <c r="A89" s="140"/>
      <c r="B89" s="141"/>
      <c r="C89" s="296"/>
      <c r="D89" s="142"/>
      <c r="E89" s="142"/>
      <c r="F89" s="142"/>
      <c r="G89" s="142"/>
      <c r="H89" s="142"/>
      <c r="I89" s="142"/>
      <c r="J89" s="142"/>
      <c r="K89" s="143"/>
      <c r="L89" s="144"/>
    </row>
    <row r="90" spans="1:13" ht="14.25" x14ac:dyDescent="0.2">
      <c r="A90" s="140"/>
      <c r="B90" s="141"/>
      <c r="C90" s="296"/>
      <c r="D90" s="142"/>
      <c r="E90" s="142"/>
      <c r="F90" s="142"/>
      <c r="G90" s="142"/>
      <c r="H90" s="142"/>
      <c r="I90" s="142"/>
      <c r="J90" s="142"/>
      <c r="K90" s="143"/>
      <c r="L90" s="144"/>
    </row>
    <row r="91" spans="1:13" x14ac:dyDescent="0.25">
      <c r="A91" s="47"/>
      <c r="B91" s="47"/>
      <c r="D91" s="159"/>
      <c r="E91" s="48"/>
      <c r="F91" s="48"/>
      <c r="G91" s="48"/>
      <c r="H91" s="48"/>
      <c r="I91" s="48"/>
      <c r="J91" s="48"/>
      <c r="K91" s="48"/>
      <c r="L91" s="48"/>
    </row>
    <row r="92" spans="1:13" s="1" customFormat="1" ht="15.75" x14ac:dyDescent="0.25">
      <c r="C92" s="274" t="s">
        <v>78</v>
      </c>
      <c r="D92" s="160" t="s">
        <v>85</v>
      </c>
      <c r="E92" s="129" t="s">
        <v>136</v>
      </c>
      <c r="F92" s="11"/>
      <c r="G92" s="11"/>
      <c r="H92" s="11"/>
      <c r="I92" s="11"/>
      <c r="J92" s="11"/>
    </row>
    <row r="93" spans="1:13" s="1" customFormat="1" ht="15.75" x14ac:dyDescent="0.25">
      <c r="C93" s="274"/>
      <c r="D93" s="161" t="s">
        <v>79</v>
      </c>
      <c r="E93" s="319" t="s">
        <v>80</v>
      </c>
      <c r="F93" s="421" t="s">
        <v>81</v>
      </c>
      <c r="G93" s="421"/>
      <c r="H93" s="11"/>
      <c r="I93" s="11"/>
      <c r="J93" s="11"/>
    </row>
    <row r="94" spans="1:13" s="1" customFormat="1" ht="15.75" x14ac:dyDescent="0.25">
      <c r="B94" s="25"/>
      <c r="C94" s="288"/>
      <c r="D94" s="162"/>
      <c r="E94" s="11"/>
      <c r="F94" s="11"/>
      <c r="G94" s="11"/>
      <c r="H94" s="11"/>
      <c r="I94" s="11"/>
      <c r="J94" s="150"/>
    </row>
    <row r="95" spans="1:13" s="1" customFormat="1" ht="15.75" x14ac:dyDescent="0.25">
      <c r="B95" s="25"/>
      <c r="C95" s="289" t="s">
        <v>98</v>
      </c>
      <c r="D95" s="432"/>
      <c r="E95" s="432"/>
      <c r="F95" s="433"/>
      <c r="G95" s="433"/>
      <c r="H95" s="11"/>
      <c r="I95" s="11"/>
      <c r="J95" s="11"/>
    </row>
    <row r="96" spans="1:13" s="1" customFormat="1" ht="15.75" x14ac:dyDescent="0.25">
      <c r="B96" s="25"/>
      <c r="C96" s="290"/>
      <c r="D96" s="434" t="s">
        <v>80</v>
      </c>
      <c r="E96" s="434"/>
      <c r="F96" s="421" t="s">
        <v>81</v>
      </c>
      <c r="G96" s="421"/>
      <c r="H96" s="11"/>
      <c r="I96" s="11"/>
      <c r="J96" s="11"/>
    </row>
    <row r="97" spans="1:12" x14ac:dyDescent="0.25">
      <c r="C97" s="274"/>
    </row>
    <row r="98" spans="1:12" s="1" customFormat="1" ht="15.75" x14ac:dyDescent="0.25">
      <c r="B98" s="25"/>
      <c r="C98" s="274"/>
      <c r="D98" s="11"/>
      <c r="E98" s="11"/>
      <c r="F98" s="11"/>
      <c r="G98" s="11"/>
      <c r="H98" s="11"/>
      <c r="I98" s="11"/>
      <c r="J98" s="11"/>
    </row>
    <row r="99" spans="1:12" ht="15.75" x14ac:dyDescent="0.25">
      <c r="A99" s="1"/>
      <c r="B99" s="25"/>
      <c r="C99" s="274"/>
      <c r="D99" s="127"/>
      <c r="H99" s="11"/>
      <c r="I99" s="11"/>
      <c r="J99" s="11"/>
      <c r="K99" s="1"/>
      <c r="L99" s="1"/>
    </row>
    <row r="100" spans="1:12" ht="15.75" x14ac:dyDescent="0.25">
      <c r="L100" s="1"/>
    </row>
  </sheetData>
  <mergeCells count="53">
    <mergeCell ref="J27:J28"/>
    <mergeCell ref="K27:K28"/>
    <mergeCell ref="E27:E28"/>
    <mergeCell ref="F27:F28"/>
    <mergeCell ref="G27:G28"/>
    <mergeCell ref="H27:H28"/>
    <mergeCell ref="I27:I28"/>
    <mergeCell ref="B88:C88"/>
    <mergeCell ref="C5:I5"/>
    <mergeCell ref="E15:E16"/>
    <mergeCell ref="A15:B15"/>
    <mergeCell ref="F15:J15"/>
    <mergeCell ref="H25:H26"/>
    <mergeCell ref="I25:I26"/>
    <mergeCell ref="J25:J26"/>
    <mergeCell ref="A25:A26"/>
    <mergeCell ref="B25:B26"/>
    <mergeCell ref="C25:C26"/>
    <mergeCell ref="E25:E26"/>
    <mergeCell ref="F25:F26"/>
    <mergeCell ref="A27:A28"/>
    <mergeCell ref="B27:B28"/>
    <mergeCell ref="C27:C28"/>
    <mergeCell ref="BI10:BM10"/>
    <mergeCell ref="AA11:BE11"/>
    <mergeCell ref="AM10:AU10"/>
    <mergeCell ref="AV10:AY10"/>
    <mergeCell ref="AZ10:BB10"/>
    <mergeCell ref="AH10:AJ10"/>
    <mergeCell ref="M15:M16"/>
    <mergeCell ref="N15:N16"/>
    <mergeCell ref="L15:L16"/>
    <mergeCell ref="D6:E6"/>
    <mergeCell ref="F8:G8"/>
    <mergeCell ref="F9:G9"/>
    <mergeCell ref="C11:D11"/>
    <mergeCell ref="D15:D16"/>
    <mergeCell ref="K25:K26"/>
    <mergeCell ref="L25:L26"/>
    <mergeCell ref="F96:G96"/>
    <mergeCell ref="K15:K16"/>
    <mergeCell ref="B82:C82"/>
    <mergeCell ref="B83:C83"/>
    <mergeCell ref="G25:G26"/>
    <mergeCell ref="B84:J84"/>
    <mergeCell ref="B85:C85"/>
    <mergeCell ref="D85:J85"/>
    <mergeCell ref="F93:G93"/>
    <mergeCell ref="D95:E95"/>
    <mergeCell ref="F95:G95"/>
    <mergeCell ref="D96:E96"/>
    <mergeCell ref="B86:J86"/>
    <mergeCell ref="C15:C16"/>
  </mergeCells>
  <pageMargins left="3.937007874015748E-2" right="3.937007874015748E-2" top="0" bottom="0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zoomScale="80" zoomScaleNormal="80" workbookViewId="0">
      <selection activeCell="B12" sqref="B12"/>
    </sheetView>
  </sheetViews>
  <sheetFormatPr defaultColWidth="9.140625" defaultRowHeight="12.75" x14ac:dyDescent="0.2"/>
  <cols>
    <col min="1" max="1" width="5.5703125" style="26" customWidth="1"/>
    <col min="2" max="2" width="49.85546875" style="26" customWidth="1"/>
    <col min="3" max="3" width="10.85546875" style="24" customWidth="1"/>
    <col min="4" max="4" width="18.85546875" style="26" customWidth="1"/>
    <col min="5" max="5" width="17.140625" style="26" customWidth="1"/>
    <col min="6" max="6" width="10.5703125" style="26" customWidth="1"/>
    <col min="7" max="7" width="11" style="26" customWidth="1"/>
    <col min="8" max="8" width="14.7109375" style="26" customWidth="1"/>
    <col min="9" max="9" width="11" style="26" customWidth="1"/>
    <col min="10" max="10" width="23.7109375" style="74" customWidth="1"/>
    <col min="11" max="11" width="13.5703125" style="87" hidden="1" customWidth="1"/>
    <col min="12" max="12" width="16.42578125" style="26" hidden="1" customWidth="1"/>
    <col min="13" max="13" width="15.7109375" style="26" hidden="1" customWidth="1"/>
    <col min="14" max="15" width="9.140625" style="26" hidden="1" customWidth="1"/>
    <col min="16" max="17" width="0" style="26" hidden="1" customWidth="1"/>
    <col min="18" max="16384" width="9.140625" style="26"/>
  </cols>
  <sheetData>
    <row r="1" spans="1:14" s="55" customFormat="1" ht="78" customHeight="1" x14ac:dyDescent="0.25">
      <c r="A1" s="55" t="s">
        <v>88</v>
      </c>
      <c r="J1" s="267"/>
      <c r="K1" s="85"/>
      <c r="L1" s="56"/>
      <c r="M1" s="56"/>
      <c r="N1" s="56"/>
    </row>
    <row r="2" spans="1:14" s="55" customFormat="1" ht="15.75" x14ac:dyDescent="0.25">
      <c r="A2" s="57" t="s">
        <v>87</v>
      </c>
      <c r="E2" s="58"/>
      <c r="F2" s="59"/>
      <c r="G2" s="57" t="s">
        <v>92</v>
      </c>
      <c r="H2" s="57"/>
      <c r="I2" s="57"/>
      <c r="J2" s="268"/>
      <c r="K2" s="86"/>
    </row>
    <row r="3" spans="1:14" s="55" customFormat="1" ht="15.75" x14ac:dyDescent="0.25">
      <c r="A3" s="57"/>
      <c r="G3" s="60"/>
      <c r="H3" s="61"/>
      <c r="I3" s="57"/>
      <c r="J3" s="268"/>
      <c r="K3" s="86"/>
    </row>
    <row r="4" spans="1:14" ht="104.25" customHeight="1" x14ac:dyDescent="0.25">
      <c r="B4" s="468" t="s">
        <v>91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</row>
    <row r="5" spans="1:14" ht="14.25" x14ac:dyDescent="0.2">
      <c r="A5" s="62"/>
      <c r="B5" s="461">
        <f>Интернат!B5</f>
        <v>0</v>
      </c>
      <c r="C5" s="461"/>
      <c r="D5" s="461"/>
      <c r="E5" s="461"/>
      <c r="F5" s="461"/>
      <c r="G5" s="461"/>
      <c r="H5" s="461"/>
      <c r="I5" s="461"/>
      <c r="J5" s="461"/>
    </row>
    <row r="6" spans="1:14" x14ac:dyDescent="0.2">
      <c r="A6" s="62"/>
      <c r="B6" s="62"/>
      <c r="C6" s="62"/>
      <c r="E6" s="63" t="s">
        <v>35</v>
      </c>
      <c r="F6" s="62"/>
      <c r="G6" s="62"/>
      <c r="H6" s="62"/>
      <c r="I6" s="62"/>
      <c r="J6" s="269"/>
    </row>
    <row r="7" spans="1:14" ht="0.75" customHeight="1" x14ac:dyDescent="0.2">
      <c r="B7" s="64"/>
      <c r="C7" s="64"/>
      <c r="D7" s="64"/>
      <c r="E7" s="64"/>
      <c r="F7" s="64"/>
      <c r="G7" s="64"/>
      <c r="H7" s="64"/>
      <c r="I7" s="64"/>
      <c r="J7" s="270"/>
    </row>
    <row r="8" spans="1:14" ht="16.5" thickBot="1" x14ac:dyDescent="0.3">
      <c r="E8" s="99" t="s">
        <v>142</v>
      </c>
      <c r="J8" s="271" t="s">
        <v>31</v>
      </c>
    </row>
    <row r="9" spans="1:14" ht="27.75" customHeight="1" x14ac:dyDescent="0.2">
      <c r="A9" s="462" t="s">
        <v>1</v>
      </c>
      <c r="B9" s="403" t="s">
        <v>2</v>
      </c>
      <c r="C9" s="403" t="s">
        <v>50</v>
      </c>
      <c r="D9" s="403" t="s">
        <v>46</v>
      </c>
      <c r="E9" s="403" t="s">
        <v>30</v>
      </c>
      <c r="F9" s="403"/>
      <c r="G9" s="403" t="s">
        <v>33</v>
      </c>
      <c r="H9" s="415" t="s">
        <v>40</v>
      </c>
      <c r="I9" s="403" t="s">
        <v>34</v>
      </c>
      <c r="J9" s="466" t="s">
        <v>16</v>
      </c>
      <c r="K9" s="469" t="s">
        <v>42</v>
      </c>
      <c r="L9" s="471" t="s">
        <v>43</v>
      </c>
      <c r="M9" s="473" t="s">
        <v>45</v>
      </c>
    </row>
    <row r="10" spans="1:14" ht="165" customHeight="1" thickBot="1" x14ac:dyDescent="0.25">
      <c r="A10" s="463"/>
      <c r="B10" s="464"/>
      <c r="C10" s="464"/>
      <c r="D10" s="464"/>
      <c r="E10" s="112" t="s">
        <v>29</v>
      </c>
      <c r="F10" s="113" t="s">
        <v>32</v>
      </c>
      <c r="G10" s="464"/>
      <c r="H10" s="465"/>
      <c r="I10" s="464"/>
      <c r="J10" s="467"/>
      <c r="K10" s="470"/>
      <c r="L10" s="472"/>
      <c r="M10" s="474"/>
    </row>
    <row r="11" spans="1:14" ht="12.75" customHeight="1" x14ac:dyDescent="0.25">
      <c r="A11" s="110"/>
      <c r="B11" s="111" t="str">
        <f>'Расшифровка интернат '!B10</f>
        <v>Директор</v>
      </c>
      <c r="C11" s="114">
        <f>'Расшифровка интернат '!C10</f>
        <v>0</v>
      </c>
      <c r="D11" s="114">
        <f>'Расшифровка интернат '!D10</f>
        <v>0</v>
      </c>
      <c r="E11" s="114"/>
      <c r="F11" s="114"/>
      <c r="G11" s="114"/>
      <c r="H11" s="114"/>
      <c r="I11" s="114"/>
      <c r="J11" s="272">
        <f>'Расшифровка интернат '!J10</f>
        <v>0</v>
      </c>
      <c r="K11" s="88"/>
      <c r="L11" s="93" t="e">
        <f>ROUND(J11/C11*K11,2)</f>
        <v>#DIV/0!</v>
      </c>
      <c r="M11" s="65"/>
    </row>
    <row r="12" spans="1:14" ht="30" x14ac:dyDescent="0.25">
      <c r="A12" s="78"/>
      <c r="B12" s="155" t="str">
        <f>'Расшифровка интернат '!B11</f>
        <v>Заместитель директора по учебно-воспитательной работе</v>
      </c>
      <c r="C12" s="114">
        <f>'Расшифровка интернат '!C11</f>
        <v>0</v>
      </c>
      <c r="D12" s="114">
        <f>'Расшифровка интернат '!D11</f>
        <v>0</v>
      </c>
      <c r="E12" s="114"/>
      <c r="F12" s="114"/>
      <c r="G12" s="114">
        <f>'Расшифровка интернат '!G11</f>
        <v>0</v>
      </c>
      <c r="H12" s="114"/>
      <c r="I12" s="114"/>
      <c r="J12" s="272">
        <f>'Расшифровка интернат '!J11</f>
        <v>0</v>
      </c>
      <c r="K12" s="88"/>
      <c r="L12" s="93" t="e">
        <f t="shared" ref="L12:L38" si="0">ROUND(J12/C12*K12,2)</f>
        <v>#DIV/0!</v>
      </c>
      <c r="M12" s="65"/>
    </row>
    <row r="13" spans="1:14" ht="30" x14ac:dyDescent="0.25">
      <c r="A13" s="78"/>
      <c r="B13" s="155" t="str">
        <f>'Расшифровка интернат '!B13</f>
        <v>Заместитель директора по обеспечению безопасности</v>
      </c>
      <c r="C13" s="114">
        <f>'Расшифровка интернат '!C13</f>
        <v>0</v>
      </c>
      <c r="D13" s="114">
        <f>'Расшифровка интернат '!D13</f>
        <v>0</v>
      </c>
      <c r="E13" s="114"/>
      <c r="F13" s="114"/>
      <c r="G13" s="114">
        <f>'Расшифровка интернат '!G13</f>
        <v>0</v>
      </c>
      <c r="H13" s="114"/>
      <c r="I13" s="114"/>
      <c r="J13" s="272">
        <f>'Расшифровка интернат '!J13</f>
        <v>0</v>
      </c>
      <c r="K13" s="88"/>
      <c r="L13" s="93"/>
      <c r="M13" s="65"/>
    </row>
    <row r="14" spans="1:14" ht="30" x14ac:dyDescent="0.25">
      <c r="A14" s="78"/>
      <c r="B14" s="155" t="str">
        <f>'Расшифровка интернат '!B14</f>
        <v>Заместитель заведующего по административно-хозяйственной работе</v>
      </c>
      <c r="C14" s="114">
        <f>'Расшифровка интернат '!C14</f>
        <v>0</v>
      </c>
      <c r="D14" s="114">
        <f>'Расшифровка интернат '!D14</f>
        <v>0</v>
      </c>
      <c r="E14" s="114"/>
      <c r="F14" s="114"/>
      <c r="G14" s="114">
        <f>'Расшифровка интернат '!G14</f>
        <v>0</v>
      </c>
      <c r="H14" s="114"/>
      <c r="I14" s="114"/>
      <c r="J14" s="272">
        <f>'Расшифровка интернат '!J14</f>
        <v>0</v>
      </c>
      <c r="L14" s="93" t="e">
        <f t="shared" si="0"/>
        <v>#DIV/0!</v>
      </c>
      <c r="M14" s="65"/>
    </row>
    <row r="15" spans="1:14" ht="15" x14ac:dyDescent="0.25">
      <c r="A15" s="78"/>
      <c r="B15" s="111" t="str">
        <f>'Расшифровка интернат '!B15</f>
        <v>Главный бухгалтер</v>
      </c>
      <c r="C15" s="114">
        <f>'Расшифровка интернат '!C15</f>
        <v>0</v>
      </c>
      <c r="D15" s="114">
        <f>'Расшифровка интернат '!D15</f>
        <v>0</v>
      </c>
      <c r="E15" s="114"/>
      <c r="F15" s="114"/>
      <c r="G15" s="114"/>
      <c r="H15" s="114"/>
      <c r="I15" s="114"/>
      <c r="J15" s="272">
        <f>'Расшифровка интернат '!J15</f>
        <v>0</v>
      </c>
      <c r="K15" s="88"/>
      <c r="L15" s="93" t="e">
        <f t="shared" si="0"/>
        <v>#DIV/0!</v>
      </c>
      <c r="M15" s="65"/>
    </row>
    <row r="16" spans="1:14" ht="15" x14ac:dyDescent="0.25">
      <c r="A16" s="78"/>
      <c r="B16" s="111" t="str">
        <f>'Расшифровка интернат '!B16</f>
        <v>Заведующий библиотекой</v>
      </c>
      <c r="C16" s="114">
        <f>'Расшифровка интернат '!C16</f>
        <v>0</v>
      </c>
      <c r="D16" s="114">
        <f>'Расшифровка интернат '!D16</f>
        <v>0</v>
      </c>
      <c r="E16" s="114"/>
      <c r="F16" s="114"/>
      <c r="G16" s="114"/>
      <c r="H16" s="114"/>
      <c r="I16" s="114"/>
      <c r="J16" s="272">
        <f>'Расшифровка интернат '!J16</f>
        <v>0</v>
      </c>
      <c r="K16" s="88"/>
      <c r="L16" s="93" t="e">
        <f t="shared" si="0"/>
        <v>#DIV/0!</v>
      </c>
      <c r="M16" s="65"/>
    </row>
    <row r="17" spans="1:13" ht="15" x14ac:dyDescent="0.25">
      <c r="A17" s="78"/>
      <c r="B17" s="111" t="str">
        <f>'Расшифровка интернат '!B17</f>
        <v>Учитель</v>
      </c>
      <c r="C17" s="114">
        <f>'Расшифровка интернат '!C17</f>
        <v>0</v>
      </c>
      <c r="D17" s="114">
        <f>'Расшифровка интернат '!D17</f>
        <v>0</v>
      </c>
      <c r="E17" s="114"/>
      <c r="F17" s="114"/>
      <c r="G17" s="114">
        <f>'Расшифровка интернат '!G17</f>
        <v>0</v>
      </c>
      <c r="H17" s="114"/>
      <c r="I17" s="114">
        <f>'Расшифровка интернат '!I17</f>
        <v>0</v>
      </c>
      <c r="J17" s="272">
        <f>'Расшифровка интернат '!J17</f>
        <v>0</v>
      </c>
      <c r="K17" s="88"/>
      <c r="L17" s="93" t="e">
        <f t="shared" si="0"/>
        <v>#DIV/0!</v>
      </c>
      <c r="M17" s="65"/>
    </row>
    <row r="18" spans="1:13" ht="15" x14ac:dyDescent="0.25">
      <c r="A18" s="78"/>
      <c r="B18" s="111" t="str">
        <f>'Расшифровка интернат '!B18</f>
        <v>Учитель</v>
      </c>
      <c r="C18" s="114">
        <f>'Расшифровка интернат '!C18</f>
        <v>0</v>
      </c>
      <c r="D18" s="114">
        <f>'Расшифровка интернат '!D18</f>
        <v>0</v>
      </c>
      <c r="E18" s="114"/>
      <c r="F18" s="114"/>
      <c r="G18" s="114">
        <f>'Расшифровка интернат '!G18</f>
        <v>0</v>
      </c>
      <c r="H18" s="114"/>
      <c r="I18" s="114">
        <f>'Расшифровка интернат '!I18</f>
        <v>0</v>
      </c>
      <c r="J18" s="272">
        <f>'Расшифровка интернат '!J18</f>
        <v>0</v>
      </c>
      <c r="K18" s="88"/>
      <c r="L18" s="93"/>
      <c r="M18" s="65"/>
    </row>
    <row r="19" spans="1:13" ht="30" x14ac:dyDescent="0.25">
      <c r="A19" s="78"/>
      <c r="B19" s="155" t="str">
        <f>'Расшифровка интернат '!B19</f>
        <v>Преподаватель-организатор основ безопасности жизнедеятельности</v>
      </c>
      <c r="C19" s="114">
        <f>'Расшифровка интернат '!C19</f>
        <v>0</v>
      </c>
      <c r="D19" s="114">
        <f>'Расшифровка интернат '!D19</f>
        <v>0</v>
      </c>
      <c r="E19" s="114"/>
      <c r="F19" s="114"/>
      <c r="G19" s="114">
        <f>'Расшифровка интернат '!G19</f>
        <v>0</v>
      </c>
      <c r="H19" s="114"/>
      <c r="I19" s="114">
        <f>'Расшифровка интернат '!I19</f>
        <v>0</v>
      </c>
      <c r="J19" s="272">
        <f>'Расшифровка интернат '!J19</f>
        <v>0</v>
      </c>
      <c r="L19" s="93" t="e">
        <f t="shared" si="0"/>
        <v>#DIV/0!</v>
      </c>
      <c r="M19" s="65"/>
    </row>
    <row r="20" spans="1:13" ht="15" x14ac:dyDescent="0.25">
      <c r="A20" s="78"/>
      <c r="B20" s="111" t="str">
        <f>'Расшифровка интернат '!B20</f>
        <v xml:space="preserve">Учитель-логопед </v>
      </c>
      <c r="C20" s="114">
        <f>'Расшифровка интернат '!C20</f>
        <v>0</v>
      </c>
      <c r="D20" s="114">
        <f>'Расшифровка интернат '!D20</f>
        <v>0</v>
      </c>
      <c r="E20" s="114"/>
      <c r="F20" s="114"/>
      <c r="G20" s="114"/>
      <c r="H20" s="114"/>
      <c r="I20" s="114"/>
      <c r="J20" s="272">
        <f>'Расшифровка интернат '!J20</f>
        <v>0</v>
      </c>
      <c r="K20" s="88"/>
      <c r="L20" s="93" t="e">
        <f t="shared" si="0"/>
        <v>#DIV/0!</v>
      </c>
      <c r="M20" s="65"/>
    </row>
    <row r="21" spans="1:13" ht="15" x14ac:dyDescent="0.25">
      <c r="A21" s="78"/>
      <c r="B21" s="111" t="str">
        <f>'Расшифровка интернат '!B21</f>
        <v>Учитель-дефектолог</v>
      </c>
      <c r="C21" s="114">
        <f>'Расшифровка интернат '!C21</f>
        <v>0</v>
      </c>
      <c r="D21" s="114">
        <f>'Расшифровка интернат '!D21</f>
        <v>0</v>
      </c>
      <c r="E21" s="114"/>
      <c r="F21" s="114"/>
      <c r="G21" s="114"/>
      <c r="H21" s="114"/>
      <c r="I21" s="114"/>
      <c r="J21" s="272">
        <f>'Расшифровка интернат '!J21</f>
        <v>0</v>
      </c>
      <c r="K21" s="88"/>
      <c r="L21" s="93"/>
      <c r="M21" s="65"/>
    </row>
    <row r="22" spans="1:13" ht="15" x14ac:dyDescent="0.25">
      <c r="A22" s="78"/>
      <c r="B22" s="111" t="str">
        <f>'Расшифровка интернат '!B22</f>
        <v xml:space="preserve">Педагог-психолог </v>
      </c>
      <c r="C22" s="114">
        <f>'Расшифровка интернат '!C22</f>
        <v>0</v>
      </c>
      <c r="D22" s="114">
        <f>'Расшифровка интернат '!D22</f>
        <v>0</v>
      </c>
      <c r="E22" s="114"/>
      <c r="F22" s="114"/>
      <c r="G22" s="114"/>
      <c r="H22" s="114">
        <f>'Расшифровка интернат '!H22</f>
        <v>0</v>
      </c>
      <c r="I22" s="114"/>
      <c r="J22" s="272">
        <f>'Расшифровка интернат '!J22</f>
        <v>0</v>
      </c>
      <c r="K22" s="88"/>
      <c r="L22" s="93" t="e">
        <f t="shared" si="0"/>
        <v>#DIV/0!</v>
      </c>
      <c r="M22" s="65"/>
    </row>
    <row r="23" spans="1:13" ht="15" x14ac:dyDescent="0.25">
      <c r="A23" s="78"/>
      <c r="B23" s="111" t="str">
        <f>'Расшифровка интернат '!B23</f>
        <v>Социальный педагог</v>
      </c>
      <c r="C23" s="114">
        <f>'Расшифровка интернат '!C23</f>
        <v>0</v>
      </c>
      <c r="D23" s="114">
        <f>'Расшифровка интернат '!D23</f>
        <v>0</v>
      </c>
      <c r="E23" s="114"/>
      <c r="F23" s="114"/>
      <c r="G23" s="114"/>
      <c r="H23" s="114">
        <f>'Расшифровка интернат '!H23</f>
        <v>0</v>
      </c>
      <c r="I23" s="114"/>
      <c r="J23" s="272">
        <f>'Расшифровка интернат '!J23</f>
        <v>0</v>
      </c>
      <c r="K23" s="88"/>
      <c r="L23" s="93" t="e">
        <f t="shared" si="0"/>
        <v>#DIV/0!</v>
      </c>
      <c r="M23" s="65"/>
    </row>
    <row r="24" spans="1:13" ht="15" x14ac:dyDescent="0.25">
      <c r="A24" s="78"/>
      <c r="B24" s="111" t="str">
        <f>'Расшифровка интернат '!B24</f>
        <v>Педагог - организатор</v>
      </c>
      <c r="C24" s="114">
        <f>'Расшифровка интернат '!C24</f>
        <v>0</v>
      </c>
      <c r="D24" s="114">
        <f>'Расшифровка интернат '!D24</f>
        <v>0</v>
      </c>
      <c r="E24" s="114"/>
      <c r="F24" s="114"/>
      <c r="G24" s="114"/>
      <c r="H24" s="114">
        <f>'Расшифровка интернат '!H24</f>
        <v>0</v>
      </c>
      <c r="I24" s="114">
        <f>'Расшифровка интернат '!I24</f>
        <v>0</v>
      </c>
      <c r="J24" s="272">
        <f>'Расшифровка интернат '!J24</f>
        <v>0</v>
      </c>
      <c r="K24" s="88"/>
      <c r="L24" s="93" t="e">
        <f t="shared" si="0"/>
        <v>#DIV/0!</v>
      </c>
      <c r="M24" s="65" t="s">
        <v>86</v>
      </c>
    </row>
    <row r="25" spans="1:13" ht="15" x14ac:dyDescent="0.25">
      <c r="A25" s="78"/>
      <c r="B25" s="111" t="str">
        <f>'Расшифровка интернат '!B25</f>
        <v>Педагог дополнительного образования</v>
      </c>
      <c r="C25" s="114">
        <f>'Расшифровка интернат '!C25</f>
        <v>0</v>
      </c>
      <c r="D25" s="114">
        <f>'Расшифровка интернат '!D25</f>
        <v>0</v>
      </c>
      <c r="E25" s="114"/>
      <c r="F25" s="114"/>
      <c r="G25" s="114">
        <f>'Расшифровка интернат '!G25</f>
        <v>0</v>
      </c>
      <c r="H25" s="114">
        <f>'Расшифровка интернат '!H25</f>
        <v>0</v>
      </c>
      <c r="I25" s="114"/>
      <c r="J25" s="272">
        <f>'Расшифровка интернат '!J25</f>
        <v>0</v>
      </c>
      <c r="K25" s="88"/>
      <c r="L25" s="93" t="e">
        <f t="shared" si="0"/>
        <v>#DIV/0!</v>
      </c>
      <c r="M25" s="65"/>
    </row>
    <row r="26" spans="1:13" ht="15" x14ac:dyDescent="0.25">
      <c r="A26" s="78"/>
      <c r="B26" s="111" t="str">
        <f>'Расшифровка интернат '!B26</f>
        <v>Старший воспитатель</v>
      </c>
      <c r="C26" s="114">
        <f>'Расшифровка интернат '!C26</f>
        <v>0</v>
      </c>
      <c r="D26" s="114">
        <f>'Расшифровка интернат '!D26</f>
        <v>0</v>
      </c>
      <c r="E26" s="114"/>
      <c r="F26" s="114"/>
      <c r="G26" s="114">
        <f>'Расшифровка интернат '!G26</f>
        <v>0</v>
      </c>
      <c r="H26" s="114">
        <f>'Расшифровка интернат '!H26</f>
        <v>0</v>
      </c>
      <c r="I26" s="114"/>
      <c r="J26" s="272">
        <f>'Расшифровка интернат '!J26</f>
        <v>0</v>
      </c>
      <c r="L26" s="93" t="e">
        <f t="shared" si="0"/>
        <v>#DIV/0!</v>
      </c>
      <c r="M26" s="65"/>
    </row>
    <row r="27" spans="1:13" ht="15" x14ac:dyDescent="0.25">
      <c r="A27" s="78"/>
      <c r="B27" s="111" t="str">
        <f>'Расшифровка интернат '!B27</f>
        <v xml:space="preserve">Секретарь  </v>
      </c>
      <c r="C27" s="114">
        <f>'Расшифровка интернат '!C27</f>
        <v>0</v>
      </c>
      <c r="D27" s="114">
        <f>'Расшифровка интернат '!D27</f>
        <v>0</v>
      </c>
      <c r="E27" s="114"/>
      <c r="F27" s="114"/>
      <c r="G27" s="114"/>
      <c r="H27" s="114"/>
      <c r="I27" s="114"/>
      <c r="J27" s="272">
        <f>'Расшифровка интернат '!J27</f>
        <v>0</v>
      </c>
      <c r="K27" s="88"/>
      <c r="L27" s="93" t="e">
        <f t="shared" si="0"/>
        <v>#DIV/0!</v>
      </c>
      <c r="M27" s="66"/>
    </row>
    <row r="28" spans="1:13" ht="15" x14ac:dyDescent="0.25">
      <c r="A28" s="78"/>
      <c r="B28" s="111" t="str">
        <f>'Расшифровка интернат '!B28</f>
        <v>Библиотекарь</v>
      </c>
      <c r="C28" s="114">
        <f>'Расшифровка интернат '!C28</f>
        <v>0</v>
      </c>
      <c r="D28" s="114">
        <f>'Расшифровка интернат '!D28</f>
        <v>0</v>
      </c>
      <c r="E28" s="114"/>
      <c r="F28" s="114"/>
      <c r="G28" s="114"/>
      <c r="H28" s="114"/>
      <c r="I28" s="114"/>
      <c r="J28" s="272">
        <f>'Расшифровка интернат '!J28</f>
        <v>0</v>
      </c>
      <c r="K28" s="88"/>
      <c r="L28" s="93" t="e">
        <f t="shared" si="0"/>
        <v>#DIV/0!</v>
      </c>
      <c r="M28" s="66"/>
    </row>
    <row r="29" spans="1:13" ht="15" x14ac:dyDescent="0.25">
      <c r="A29" s="78"/>
      <c r="B29" s="111" t="str">
        <f>'Расшифровка интернат '!B29</f>
        <v>Лаборант</v>
      </c>
      <c r="C29" s="114">
        <f>'Расшифровка интернат '!C29</f>
        <v>0</v>
      </c>
      <c r="D29" s="114">
        <f>'Расшифровка интернат '!D29</f>
        <v>0</v>
      </c>
      <c r="E29" s="114"/>
      <c r="F29" s="114"/>
      <c r="G29" s="114"/>
      <c r="H29" s="114"/>
      <c r="I29" s="114"/>
      <c r="J29" s="272">
        <f>'Расшифровка интернат '!J29</f>
        <v>0</v>
      </c>
      <c r="K29" s="88"/>
      <c r="L29" s="93" t="e">
        <f t="shared" si="0"/>
        <v>#DIV/0!</v>
      </c>
      <c r="M29" s="66"/>
    </row>
    <row r="30" spans="1:13" ht="15" x14ac:dyDescent="0.25">
      <c r="A30" s="78"/>
      <c r="B30" s="111" t="str">
        <f>'Расшифровка интернат '!B30</f>
        <v>Заведующий хозяйством</v>
      </c>
      <c r="C30" s="114">
        <f>'Расшифровка интернат '!C30</f>
        <v>0</v>
      </c>
      <c r="D30" s="114">
        <f>'Расшифровка интернат '!D30</f>
        <v>0</v>
      </c>
      <c r="E30" s="114"/>
      <c r="F30" s="114"/>
      <c r="G30" s="114"/>
      <c r="H30" s="114"/>
      <c r="I30" s="114"/>
      <c r="J30" s="272">
        <f>'Расшифровка интернат '!J30</f>
        <v>0</v>
      </c>
      <c r="K30" s="88"/>
      <c r="L30" s="93" t="e">
        <f t="shared" si="0"/>
        <v>#DIV/0!</v>
      </c>
      <c r="M30" s="66"/>
    </row>
    <row r="31" spans="1:13" ht="15" x14ac:dyDescent="0.25">
      <c r="A31" s="78"/>
      <c r="B31" s="111" t="str">
        <f>'Расшифровка интернат '!B31</f>
        <v>Бухгалтер</v>
      </c>
      <c r="C31" s="114">
        <f>'Расшифровка интернат '!C31</f>
        <v>0</v>
      </c>
      <c r="D31" s="114">
        <f>'Расшифровка интернат '!D31</f>
        <v>0</v>
      </c>
      <c r="E31" s="114"/>
      <c r="F31" s="114"/>
      <c r="G31" s="114"/>
      <c r="H31" s="114"/>
      <c r="I31" s="114"/>
      <c r="J31" s="272">
        <f>'Расшифровка интернат '!J31</f>
        <v>0</v>
      </c>
      <c r="K31" s="88"/>
      <c r="L31" s="93" t="e">
        <f t="shared" si="0"/>
        <v>#DIV/0!</v>
      </c>
      <c r="M31" s="66"/>
    </row>
    <row r="32" spans="1:13" ht="15" x14ac:dyDescent="0.25">
      <c r="A32" s="78"/>
      <c r="B32" s="111" t="str">
        <f>'Расшифровка интернат '!B32</f>
        <v>Водитель автомобиля</v>
      </c>
      <c r="C32" s="114">
        <f>'Расшифровка интернат '!C32</f>
        <v>0</v>
      </c>
      <c r="D32" s="114">
        <f>'Расшифровка интернат '!D32</f>
        <v>0</v>
      </c>
      <c r="E32" s="114"/>
      <c r="F32" s="114"/>
      <c r="G32" s="114"/>
      <c r="H32" s="114"/>
      <c r="I32" s="114"/>
      <c r="J32" s="272">
        <f>'Расшифровка интернат '!J32</f>
        <v>0</v>
      </c>
      <c r="K32" s="88"/>
      <c r="L32" s="93" t="e">
        <f t="shared" si="0"/>
        <v>#DIV/0!</v>
      </c>
      <c r="M32" s="66"/>
    </row>
    <row r="33" spans="1:15" ht="15" x14ac:dyDescent="0.25">
      <c r="A33" s="78"/>
      <c r="B33" s="111" t="str">
        <f>'Расшифровка интернат '!B33</f>
        <v>Водитель автобуса</v>
      </c>
      <c r="C33" s="114">
        <f>'Расшифровка интернат '!C33</f>
        <v>0</v>
      </c>
      <c r="D33" s="114">
        <f>'Расшифровка интернат '!D33</f>
        <v>0</v>
      </c>
      <c r="E33" s="114"/>
      <c r="F33" s="114"/>
      <c r="G33" s="114"/>
      <c r="H33" s="114"/>
      <c r="I33" s="114"/>
      <c r="J33" s="272">
        <f>'Расшифровка интернат '!J33</f>
        <v>0</v>
      </c>
      <c r="K33" s="88"/>
      <c r="L33" s="93"/>
      <c r="M33" s="66"/>
    </row>
    <row r="34" spans="1:15" ht="15" x14ac:dyDescent="0.25">
      <c r="A34" s="78"/>
      <c r="B34" s="111" t="str">
        <f>'Расшифровка интернат '!B34</f>
        <v>Уборщик служебных помещений</v>
      </c>
      <c r="C34" s="114">
        <f>'Расшифровка интернат '!C34</f>
        <v>0</v>
      </c>
      <c r="D34" s="114">
        <f>'Расшифровка интернат '!D34</f>
        <v>0</v>
      </c>
      <c r="E34" s="114"/>
      <c r="F34" s="114"/>
      <c r="G34" s="114"/>
      <c r="H34" s="114"/>
      <c r="I34" s="114"/>
      <c r="J34" s="272">
        <f>'Расшифровка интернат '!J34</f>
        <v>0</v>
      </c>
      <c r="K34" s="88"/>
      <c r="L34" s="93" t="e">
        <f t="shared" si="0"/>
        <v>#DIV/0!</v>
      </c>
      <c r="M34" s="66"/>
    </row>
    <row r="35" spans="1:15" ht="15" x14ac:dyDescent="0.25">
      <c r="A35" s="78"/>
      <c r="B35" s="111" t="str">
        <f>'Расшифровка интернат '!B35</f>
        <v>Дворник</v>
      </c>
      <c r="C35" s="114">
        <f>'Расшифровка интернат '!C35</f>
        <v>0</v>
      </c>
      <c r="D35" s="114">
        <f>'Расшифровка интернат '!D35</f>
        <v>0</v>
      </c>
      <c r="E35" s="114"/>
      <c r="F35" s="114"/>
      <c r="G35" s="114"/>
      <c r="H35" s="114"/>
      <c r="I35" s="114"/>
      <c r="J35" s="272">
        <f>'Расшифровка интернат '!J35</f>
        <v>0</v>
      </c>
      <c r="K35" s="88"/>
      <c r="L35" s="93" t="e">
        <f t="shared" si="0"/>
        <v>#DIV/0!</v>
      </c>
      <c r="M35" s="66"/>
    </row>
    <row r="36" spans="1:15" ht="15" x14ac:dyDescent="0.25">
      <c r="A36" s="78"/>
      <c r="B36" s="111" t="str">
        <f>'Расшифровка интернат '!B36</f>
        <v>Рабочий по комплексному обслуживанию и ремонту зданий</v>
      </c>
      <c r="C36" s="114">
        <f>'Расшифровка интернат '!C36</f>
        <v>0</v>
      </c>
      <c r="D36" s="114">
        <f>'Расшифровка интернат '!D36</f>
        <v>0</v>
      </c>
      <c r="E36" s="114"/>
      <c r="F36" s="114"/>
      <c r="G36" s="114"/>
      <c r="H36" s="114"/>
      <c r="I36" s="114"/>
      <c r="J36" s="272">
        <f>'Расшифровка интернат '!J36</f>
        <v>0</v>
      </c>
      <c r="K36" s="88"/>
      <c r="L36" s="93" t="e">
        <f t="shared" si="0"/>
        <v>#DIV/0!</v>
      </c>
      <c r="M36" s="66"/>
    </row>
    <row r="37" spans="1:15" ht="15" x14ac:dyDescent="0.25">
      <c r="A37" s="78"/>
      <c r="B37" s="111" t="str">
        <f>'Расшифровка интернат '!B37</f>
        <v>Сторож</v>
      </c>
      <c r="C37" s="114">
        <f>'Расшифровка интернат '!C37</f>
        <v>0</v>
      </c>
      <c r="D37" s="114">
        <f>'Расшифровка интернат '!D37</f>
        <v>0</v>
      </c>
      <c r="E37" s="114">
        <f>'Расшифровка интернат '!E37</f>
        <v>0</v>
      </c>
      <c r="F37" s="114">
        <f>'Расшифровка интернат '!F37</f>
        <v>0</v>
      </c>
      <c r="G37" s="114">
        <f>'Расшифровка интернат '!G37</f>
        <v>0</v>
      </c>
      <c r="H37" s="114">
        <f>'Расшифровка интернат '!H37</f>
        <v>0</v>
      </c>
      <c r="I37" s="114">
        <f>'Расшифровка интернат '!I37</f>
        <v>0</v>
      </c>
      <c r="J37" s="272">
        <f>'Расшифровка интернат '!J37</f>
        <v>0</v>
      </c>
      <c r="K37" s="88"/>
      <c r="L37" s="93" t="e">
        <f t="shared" si="0"/>
        <v>#DIV/0!</v>
      </c>
      <c r="M37" s="66"/>
    </row>
    <row r="38" spans="1:15" ht="15.75" thickBot="1" x14ac:dyDescent="0.3">
      <c r="A38" s="78"/>
      <c r="B38" s="111" t="str">
        <f>'Расшифровка интернат '!B38</f>
        <v>Подсобный рабочий</v>
      </c>
      <c r="C38" s="114">
        <f>'Расшифровка интернат '!C38</f>
        <v>0</v>
      </c>
      <c r="D38" s="114">
        <f>'Расшифровка интернат '!D38</f>
        <v>0</v>
      </c>
      <c r="E38" s="114">
        <f>'Расшифровка интернат '!E38</f>
        <v>0</v>
      </c>
      <c r="F38" s="114">
        <f>'Расшифровка интернат '!F38</f>
        <v>0</v>
      </c>
      <c r="G38" s="114">
        <f>'Расшифровка интернат '!G38</f>
        <v>0</v>
      </c>
      <c r="H38" s="114">
        <f>'Расшифровка интернат '!H38</f>
        <v>0</v>
      </c>
      <c r="I38" s="114">
        <f>'Расшифровка интернат '!I38</f>
        <v>0</v>
      </c>
      <c r="J38" s="272">
        <f>'Расшифровка интернат '!J38</f>
        <v>0</v>
      </c>
      <c r="K38" s="88"/>
      <c r="L38" s="93" t="e">
        <f t="shared" si="0"/>
        <v>#DIV/0!</v>
      </c>
      <c r="M38" s="66"/>
      <c r="N38" s="26" t="s">
        <v>89</v>
      </c>
      <c r="O38" s="26" t="s">
        <v>90</v>
      </c>
    </row>
    <row r="39" spans="1:15" ht="14.25" x14ac:dyDescent="0.2">
      <c r="A39" s="475" t="s">
        <v>41</v>
      </c>
      <c r="B39" s="476"/>
      <c r="C39" s="117">
        <f>SUM(C11:C38)-C17</f>
        <v>0</v>
      </c>
      <c r="D39" s="117">
        <f t="shared" ref="D39:J39" si="1">SUM(D11:D38)</f>
        <v>0</v>
      </c>
      <c r="E39" s="117">
        <f t="shared" si="1"/>
        <v>0</v>
      </c>
      <c r="F39" s="117">
        <f t="shared" si="1"/>
        <v>0</v>
      </c>
      <c r="G39" s="117">
        <f t="shared" si="1"/>
        <v>0</v>
      </c>
      <c r="H39" s="117">
        <f t="shared" si="1"/>
        <v>0</v>
      </c>
      <c r="I39" s="117">
        <f t="shared" si="1"/>
        <v>0</v>
      </c>
      <c r="J39" s="266">
        <f t="shared" si="1"/>
        <v>0</v>
      </c>
      <c r="K39" s="79">
        <f>SUM(K11:K38)-K17</f>
        <v>0</v>
      </c>
      <c r="L39" s="94" t="e">
        <f>SUM(L11:L38)</f>
        <v>#DIV/0!</v>
      </c>
      <c r="M39" s="65"/>
      <c r="N39" s="67" t="e">
        <f>100-N40</f>
        <v>#DIV/0!</v>
      </c>
      <c r="O39" s="67">
        <f>100-O40</f>
        <v>100</v>
      </c>
    </row>
    <row r="40" spans="1:15" x14ac:dyDescent="0.2">
      <c r="A40" s="459" t="str">
        <f>'Расшифровка интернат '!A40:B40</f>
        <v>Выплаты стимулирующего характера- 20%</v>
      </c>
      <c r="B40" s="460"/>
      <c r="C40" s="118"/>
      <c r="D40" s="118"/>
      <c r="E40" s="119"/>
      <c r="F40" s="119"/>
      <c r="G40" s="119"/>
      <c r="H40" s="119"/>
      <c r="I40" s="119"/>
      <c r="J40" s="95">
        <f>'Расшифровка интернат '!J40</f>
        <v>0</v>
      </c>
      <c r="K40" s="89"/>
      <c r="L40" s="95" t="e">
        <f>ROUND(L39/90.26*9.74,2)</f>
        <v>#DIV/0!</v>
      </c>
      <c r="M40" s="65"/>
      <c r="N40" s="67" t="e">
        <f>ROUND(L39/(M42-L41)*100,2)</f>
        <v>#DIV/0!</v>
      </c>
      <c r="O40" s="67">
        <f>ROUND(J39/(M42-J41)*100,2)</f>
        <v>0</v>
      </c>
    </row>
    <row r="41" spans="1:15" ht="13.5" thickBot="1" x14ac:dyDescent="0.25">
      <c r="A41" s="454" t="s">
        <v>95</v>
      </c>
      <c r="B41" s="455"/>
      <c r="C41" s="455"/>
      <c r="D41" s="455"/>
      <c r="E41" s="455"/>
      <c r="F41" s="455"/>
      <c r="G41" s="455"/>
      <c r="H41" s="455"/>
      <c r="I41" s="456"/>
      <c r="J41" s="120">
        <f>Интернат!K99</f>
        <v>0</v>
      </c>
      <c r="K41" s="89"/>
      <c r="L41" s="96">
        <f>J41</f>
        <v>0</v>
      </c>
      <c r="M41" s="65"/>
    </row>
    <row r="42" spans="1:15" ht="15.75" thickBot="1" x14ac:dyDescent="0.3">
      <c r="A42" s="450" t="s">
        <v>44</v>
      </c>
      <c r="B42" s="451"/>
      <c r="C42" s="121">
        <f>C39</f>
        <v>0</v>
      </c>
      <c r="D42" s="121"/>
      <c r="E42" s="122"/>
      <c r="F42" s="122"/>
      <c r="G42" s="122"/>
      <c r="H42" s="122"/>
      <c r="I42" s="122"/>
      <c r="J42" s="97">
        <f>J39+J40+J41</f>
        <v>0</v>
      </c>
      <c r="K42" s="90">
        <f>K39</f>
        <v>0</v>
      </c>
      <c r="L42" s="97" t="e">
        <f>L39+L40+L41</f>
        <v>#DIV/0!</v>
      </c>
      <c r="M42" s="98">
        <v>929200</v>
      </c>
    </row>
    <row r="43" spans="1:15" ht="15.75" hidden="1" x14ac:dyDescent="0.25">
      <c r="A43" s="78">
        <v>26</v>
      </c>
      <c r="B43" s="80" t="str">
        <f>Интернат!C48</f>
        <v>Главный бухгалтер</v>
      </c>
      <c r="C43" s="70">
        <f>Интернат!D48</f>
        <v>0</v>
      </c>
      <c r="D43" s="69">
        <f>Интернат!E48</f>
        <v>0</v>
      </c>
      <c r="E43" s="69">
        <f>Интернат!F48</f>
        <v>0</v>
      </c>
      <c r="F43" s="69">
        <f>Интернат!G48</f>
        <v>0</v>
      </c>
      <c r="G43" s="69">
        <f>Интернат!H48</f>
        <v>0</v>
      </c>
      <c r="H43" s="69">
        <f>Интернат!I48</f>
        <v>0</v>
      </c>
      <c r="I43" s="69">
        <f>Интернат!J48</f>
        <v>0</v>
      </c>
      <c r="J43" s="83">
        <f>Интернат!K48</f>
        <v>0</v>
      </c>
      <c r="K43" s="91">
        <f>ROUND(J42*12/1000,1)</f>
        <v>0</v>
      </c>
    </row>
    <row r="44" spans="1:15" ht="15" hidden="1" x14ac:dyDescent="0.25">
      <c r="A44" s="78">
        <v>27</v>
      </c>
      <c r="B44" s="80" t="str">
        <f>Интернат!C49</f>
        <v>Заместитель заведующего по административно-хозяйственной работе</v>
      </c>
      <c r="C44" s="70">
        <f>Интернат!D49</f>
        <v>0</v>
      </c>
      <c r="D44" s="69">
        <f>Интернат!E49</f>
        <v>0</v>
      </c>
      <c r="E44" s="69">
        <f>Интернат!F49</f>
        <v>0</v>
      </c>
      <c r="F44" s="69">
        <f>Интернат!G49</f>
        <v>0</v>
      </c>
      <c r="G44" s="69">
        <f>Интернат!H49</f>
        <v>0</v>
      </c>
      <c r="H44" s="69">
        <f>Интернат!I49</f>
        <v>0</v>
      </c>
      <c r="I44" s="69">
        <f>Интернат!J49</f>
        <v>0</v>
      </c>
      <c r="J44" s="83">
        <f>Интернат!K49</f>
        <v>0</v>
      </c>
    </row>
    <row r="45" spans="1:15" ht="15" x14ac:dyDescent="0.25">
      <c r="A45" s="78"/>
      <c r="B45" s="156" t="str">
        <f>Интернат!C50</f>
        <v>Заместитель директора по воспитательной работе</v>
      </c>
      <c r="C45" s="70">
        <f>Интернат!D50</f>
        <v>0</v>
      </c>
      <c r="D45" s="69">
        <f>Интернат!E50</f>
        <v>0</v>
      </c>
      <c r="E45" s="69"/>
      <c r="F45" s="69">
        <f>Интернат!G50</f>
        <v>0</v>
      </c>
      <c r="G45" s="69"/>
      <c r="H45" s="69"/>
      <c r="I45" s="69"/>
      <c r="J45" s="83">
        <f>Интернат!K50</f>
        <v>0</v>
      </c>
    </row>
    <row r="46" spans="1:15" ht="15" x14ac:dyDescent="0.25">
      <c r="A46" s="78"/>
      <c r="B46" s="80" t="str">
        <f>Интернат!C51</f>
        <v>Воспитатель</v>
      </c>
      <c r="C46" s="70">
        <f>Интернат!D51</f>
        <v>0</v>
      </c>
      <c r="D46" s="69">
        <f>Интернат!E51</f>
        <v>0</v>
      </c>
      <c r="E46" s="69"/>
      <c r="F46" s="69"/>
      <c r="G46" s="69">
        <f>Интернат!H51</f>
        <v>0</v>
      </c>
      <c r="H46" s="69"/>
      <c r="I46" s="69"/>
      <c r="J46" s="83">
        <f>Интернат!K51</f>
        <v>0</v>
      </c>
    </row>
    <row r="47" spans="1:15" ht="15" x14ac:dyDescent="0.25">
      <c r="A47" s="78"/>
      <c r="B47" s="80" t="str">
        <f>Интернат!C52</f>
        <v>Врач-гастроэнтеролог</v>
      </c>
      <c r="C47" s="70">
        <f>Интернат!D52</f>
        <v>0</v>
      </c>
      <c r="D47" s="69">
        <f>Интернат!E52</f>
        <v>0</v>
      </c>
      <c r="E47" s="69"/>
      <c r="F47" s="69">
        <f>Интернат!G52</f>
        <v>0</v>
      </c>
      <c r="G47" s="69"/>
      <c r="H47" s="69"/>
      <c r="I47" s="69"/>
      <c r="J47" s="83">
        <f>Интернат!K52</f>
        <v>0</v>
      </c>
    </row>
    <row r="48" spans="1:15" ht="15" x14ac:dyDescent="0.25">
      <c r="A48" s="78"/>
      <c r="B48" s="80" t="str">
        <f>Интернат!C53</f>
        <v>Врач-кардиолог</v>
      </c>
      <c r="C48" s="70">
        <f>Интернат!D53</f>
        <v>0</v>
      </c>
      <c r="D48" s="69">
        <f>Интернат!E53</f>
        <v>0</v>
      </c>
      <c r="E48" s="69"/>
      <c r="F48" s="69">
        <f>Интернат!G53</f>
        <v>0</v>
      </c>
      <c r="G48" s="69"/>
      <c r="H48" s="69"/>
      <c r="I48" s="69"/>
      <c r="J48" s="83">
        <f>Интернат!K53</f>
        <v>0</v>
      </c>
    </row>
    <row r="49" spans="1:10" ht="15" x14ac:dyDescent="0.25">
      <c r="A49" s="78"/>
      <c r="B49" s="80" t="str">
        <f>Интернат!C54</f>
        <v>Врач-невролог</v>
      </c>
      <c r="C49" s="70">
        <f>Интернат!D54</f>
        <v>0</v>
      </c>
      <c r="D49" s="69">
        <f>Интернат!E54</f>
        <v>0</v>
      </c>
      <c r="E49" s="69"/>
      <c r="F49" s="69">
        <f>Интернат!G54</f>
        <v>0</v>
      </c>
      <c r="G49" s="69"/>
      <c r="H49" s="69"/>
      <c r="I49" s="69"/>
      <c r="J49" s="83">
        <f>Интернат!K54</f>
        <v>0</v>
      </c>
    </row>
    <row r="50" spans="1:10" ht="15" x14ac:dyDescent="0.25">
      <c r="A50" s="78"/>
      <c r="B50" s="80" t="str">
        <f>Интернат!C55</f>
        <v>Врач-окулист</v>
      </c>
      <c r="C50" s="70">
        <f>Интернат!D55</f>
        <v>0</v>
      </c>
      <c r="D50" s="69">
        <f>Интернат!E55</f>
        <v>0</v>
      </c>
      <c r="E50" s="69"/>
      <c r="F50" s="69">
        <f>Интернат!G55</f>
        <v>0</v>
      </c>
      <c r="G50" s="69"/>
      <c r="H50" s="69"/>
      <c r="I50" s="69"/>
      <c r="J50" s="83">
        <f>Интернат!K55</f>
        <v>0</v>
      </c>
    </row>
    <row r="51" spans="1:10" ht="15" x14ac:dyDescent="0.25">
      <c r="A51" s="78"/>
      <c r="B51" s="80" t="str">
        <f>Интернат!C56</f>
        <v>Врач-оториноларинголог</v>
      </c>
      <c r="C51" s="70">
        <f>Интернат!D56</f>
        <v>0</v>
      </c>
      <c r="D51" s="69">
        <f>Интернат!E56</f>
        <v>0</v>
      </c>
      <c r="E51" s="69"/>
      <c r="F51" s="69">
        <f>Интернат!G56</f>
        <v>0</v>
      </c>
      <c r="G51" s="69"/>
      <c r="H51" s="69"/>
      <c r="I51" s="69"/>
      <c r="J51" s="83">
        <f>Интернат!K56</f>
        <v>0</v>
      </c>
    </row>
    <row r="52" spans="1:10" ht="15" x14ac:dyDescent="0.25">
      <c r="A52" s="78"/>
      <c r="B52" s="80" t="str">
        <f>Интернат!C57</f>
        <v>Врач-педиатр</v>
      </c>
      <c r="C52" s="70">
        <f>Интернат!D57</f>
        <v>0</v>
      </c>
      <c r="D52" s="69">
        <f>Интернат!E57</f>
        <v>0</v>
      </c>
      <c r="E52" s="69"/>
      <c r="F52" s="69">
        <f>Интернат!G57</f>
        <v>0</v>
      </c>
      <c r="G52" s="69"/>
      <c r="H52" s="69"/>
      <c r="I52" s="69"/>
      <c r="J52" s="83">
        <f>Интернат!K57</f>
        <v>0</v>
      </c>
    </row>
    <row r="53" spans="1:10" ht="15" x14ac:dyDescent="0.25">
      <c r="A53" s="78"/>
      <c r="B53" s="80" t="str">
        <f>Интернат!C58</f>
        <v>Врач-психиатр</v>
      </c>
      <c r="C53" s="70">
        <f>Интернат!D58</f>
        <v>0</v>
      </c>
      <c r="D53" s="69">
        <f>Интернат!E58</f>
        <v>0</v>
      </c>
      <c r="E53" s="69"/>
      <c r="F53" s="69">
        <f>Интернат!G58</f>
        <v>0</v>
      </c>
      <c r="G53" s="69"/>
      <c r="H53" s="69"/>
      <c r="I53" s="69"/>
      <c r="J53" s="83">
        <f>Интернат!K58</f>
        <v>0</v>
      </c>
    </row>
    <row r="54" spans="1:10" ht="15" x14ac:dyDescent="0.25">
      <c r="A54" s="78"/>
      <c r="B54" s="80" t="str">
        <f>Интернат!C59</f>
        <v>Врач-специалист</v>
      </c>
      <c r="C54" s="70">
        <f>Интернат!D59</f>
        <v>0</v>
      </c>
      <c r="D54" s="69">
        <f>Интернат!E59</f>
        <v>0</v>
      </c>
      <c r="E54" s="69"/>
      <c r="F54" s="69">
        <f>Интернат!G59</f>
        <v>0</v>
      </c>
      <c r="G54" s="69"/>
      <c r="H54" s="69"/>
      <c r="I54" s="69"/>
      <c r="J54" s="83">
        <f>Интернат!K59</f>
        <v>0</v>
      </c>
    </row>
    <row r="55" spans="1:10" ht="15" x14ac:dyDescent="0.25">
      <c r="A55" s="78"/>
      <c r="B55" s="80" t="str">
        <f>Интернат!C60</f>
        <v>Врач-стоматолог</v>
      </c>
      <c r="C55" s="70">
        <f>Интернат!D60</f>
        <v>0</v>
      </c>
      <c r="D55" s="69">
        <f>Интернат!E60</f>
        <v>0</v>
      </c>
      <c r="E55" s="69"/>
      <c r="F55" s="69">
        <f>Интернат!G60</f>
        <v>0</v>
      </c>
      <c r="G55" s="69"/>
      <c r="H55" s="69"/>
      <c r="I55" s="69"/>
      <c r="J55" s="83">
        <f>Интернат!K60</f>
        <v>0</v>
      </c>
    </row>
    <row r="56" spans="1:10" ht="15" x14ac:dyDescent="0.25">
      <c r="A56" s="78"/>
      <c r="B56" s="80" t="str">
        <f>Интернат!C61</f>
        <v>Врач-физиотерапевт</v>
      </c>
      <c r="C56" s="70">
        <f>Интернат!D61</f>
        <v>0</v>
      </c>
      <c r="D56" s="69">
        <f>Интернат!E61</f>
        <v>0</v>
      </c>
      <c r="E56" s="69"/>
      <c r="F56" s="69">
        <f>Интернат!G61</f>
        <v>0</v>
      </c>
      <c r="G56" s="69"/>
      <c r="H56" s="69"/>
      <c r="I56" s="69"/>
      <c r="J56" s="83">
        <f>Интернат!K61</f>
        <v>0</v>
      </c>
    </row>
    <row r="57" spans="1:10" ht="15" x14ac:dyDescent="0.25">
      <c r="A57" s="78"/>
      <c r="B57" s="80" t="str">
        <f>Интернат!C62</f>
        <v>Врач-фтизиатр</v>
      </c>
      <c r="C57" s="70">
        <f>Интернат!D62</f>
        <v>0</v>
      </c>
      <c r="D57" s="69">
        <f>Интернат!E62</f>
        <v>0</v>
      </c>
      <c r="E57" s="69"/>
      <c r="F57" s="69">
        <f>Интернат!G62</f>
        <v>0</v>
      </c>
      <c r="G57" s="69"/>
      <c r="H57" s="69"/>
      <c r="I57" s="69"/>
      <c r="J57" s="83">
        <f>Интернат!K62</f>
        <v>0</v>
      </c>
    </row>
    <row r="58" spans="1:10" ht="15" x14ac:dyDescent="0.25">
      <c r="A58" s="78"/>
      <c r="B58" s="80" t="str">
        <f>Интернат!C63</f>
        <v>Медицинская сестра</v>
      </c>
      <c r="C58" s="70">
        <f>Интернат!D63</f>
        <v>0</v>
      </c>
      <c r="D58" s="69">
        <f>Интернат!E63</f>
        <v>0</v>
      </c>
      <c r="E58" s="69">
        <f>Интернат!F63</f>
        <v>0</v>
      </c>
      <c r="F58" s="69">
        <f>Интернат!G63</f>
        <v>0</v>
      </c>
      <c r="G58" s="69"/>
      <c r="H58" s="69"/>
      <c r="I58" s="69"/>
      <c r="J58" s="83">
        <f>Интернат!K63</f>
        <v>0</v>
      </c>
    </row>
    <row r="59" spans="1:10" ht="15" x14ac:dyDescent="0.25">
      <c r="A59" s="78"/>
      <c r="B59" s="80" t="str">
        <f>Интернат!C64</f>
        <v xml:space="preserve">Медицинская сестра-ортоптистка </v>
      </c>
      <c r="C59" s="70">
        <f>Интернат!D64</f>
        <v>0</v>
      </c>
      <c r="D59" s="69">
        <f>Интернат!E64</f>
        <v>0</v>
      </c>
      <c r="E59" s="69">
        <f>Интернат!F64</f>
        <v>0</v>
      </c>
      <c r="F59" s="69">
        <f>Интернат!G64</f>
        <v>0</v>
      </c>
      <c r="G59" s="69"/>
      <c r="H59" s="69"/>
      <c r="I59" s="69"/>
      <c r="J59" s="83">
        <f>Интернат!K64</f>
        <v>0</v>
      </c>
    </row>
    <row r="60" spans="1:10" ht="15" x14ac:dyDescent="0.25">
      <c r="A60" s="78"/>
      <c r="B60" s="80" t="str">
        <f>Интернат!C65</f>
        <v>Медицинская сестра по массажу</v>
      </c>
      <c r="C60" s="70">
        <f>Интернат!D65</f>
        <v>0</v>
      </c>
      <c r="D60" s="69">
        <f>Интернат!E65</f>
        <v>0</v>
      </c>
      <c r="E60" s="69">
        <f>Интернат!F65</f>
        <v>0</v>
      </c>
      <c r="F60" s="69">
        <f>Интернат!G65</f>
        <v>0</v>
      </c>
      <c r="G60" s="69"/>
      <c r="H60" s="69"/>
      <c r="I60" s="69"/>
      <c r="J60" s="83">
        <f>Интернат!K65</f>
        <v>0</v>
      </c>
    </row>
    <row r="61" spans="1:10" ht="14.45" customHeight="1" x14ac:dyDescent="0.25">
      <c r="A61" s="78"/>
      <c r="B61" s="80" t="str">
        <f>Интернат!C66</f>
        <v>Медицинская сестра по физиотерапии</v>
      </c>
      <c r="C61" s="70">
        <f>Интернат!D66</f>
        <v>0</v>
      </c>
      <c r="D61" s="69">
        <f>Интернат!E66</f>
        <v>0</v>
      </c>
      <c r="E61" s="69"/>
      <c r="F61" s="69"/>
      <c r="G61" s="69"/>
      <c r="H61" s="69"/>
      <c r="I61" s="69"/>
      <c r="J61" s="83">
        <f>Интернат!K66</f>
        <v>0</v>
      </c>
    </row>
    <row r="62" spans="1:10" ht="14.45" customHeight="1" x14ac:dyDescent="0.25">
      <c r="A62" s="78"/>
      <c r="B62" s="80" t="str">
        <f>Интернат!C67</f>
        <v>Инструктор по лечебной физкультуре</v>
      </c>
      <c r="C62" s="70">
        <f>Интернат!D67</f>
        <v>0</v>
      </c>
      <c r="D62" s="69">
        <f>Интернат!E67</f>
        <v>0</v>
      </c>
      <c r="E62" s="69"/>
      <c r="F62" s="69"/>
      <c r="G62" s="69"/>
      <c r="H62" s="69"/>
      <c r="I62" s="69"/>
      <c r="J62" s="83">
        <f>Интернат!K67</f>
        <v>0</v>
      </c>
    </row>
    <row r="63" spans="1:10" ht="14.45" customHeight="1" x14ac:dyDescent="0.25">
      <c r="A63" s="78"/>
      <c r="B63" s="80" t="str">
        <f>Интернат!C68</f>
        <v>Младшая медицинская сестра</v>
      </c>
      <c r="C63" s="70">
        <f>Интернат!D68</f>
        <v>0</v>
      </c>
      <c r="D63" s="69">
        <f>Интернат!E68</f>
        <v>0</v>
      </c>
      <c r="E63" s="69"/>
      <c r="F63" s="69"/>
      <c r="G63" s="69"/>
      <c r="H63" s="69"/>
      <c r="I63" s="69"/>
      <c r="J63" s="83">
        <f>Интернат!K68</f>
        <v>0</v>
      </c>
    </row>
    <row r="64" spans="1:10" ht="14.45" customHeight="1" x14ac:dyDescent="0.25">
      <c r="A64" s="78"/>
      <c r="B64" s="80" t="str">
        <f>Интернат!C69</f>
        <v>Библиотекарь</v>
      </c>
      <c r="C64" s="70">
        <f>Интернат!D69</f>
        <v>0</v>
      </c>
      <c r="D64" s="69">
        <f>Интернат!E69</f>
        <v>0</v>
      </c>
      <c r="E64" s="69"/>
      <c r="F64" s="69"/>
      <c r="G64" s="69"/>
      <c r="H64" s="69"/>
      <c r="I64" s="69"/>
      <c r="J64" s="83">
        <f>Интернат!K69</f>
        <v>0</v>
      </c>
    </row>
    <row r="65" spans="1:10" ht="14.45" customHeight="1" x14ac:dyDescent="0.25">
      <c r="A65" s="78"/>
      <c r="B65" s="80" t="str">
        <f>Интернат!C70</f>
        <v>Заведующий складом</v>
      </c>
      <c r="C65" s="70">
        <f>Интернат!D70</f>
        <v>0</v>
      </c>
      <c r="D65" s="69">
        <f>Интернат!E70</f>
        <v>0</v>
      </c>
      <c r="E65" s="69"/>
      <c r="F65" s="69"/>
      <c r="G65" s="69"/>
      <c r="H65" s="69"/>
      <c r="I65" s="69"/>
      <c r="J65" s="83">
        <f>Интернат!K70</f>
        <v>0</v>
      </c>
    </row>
    <row r="66" spans="1:10" ht="14.45" customHeight="1" x14ac:dyDescent="0.25">
      <c r="A66" s="78"/>
      <c r="B66" s="80" t="str">
        <f>Интернат!C71</f>
        <v>Заведующий хозяйством</v>
      </c>
      <c r="C66" s="70">
        <f>Интернат!D71</f>
        <v>0</v>
      </c>
      <c r="D66" s="69">
        <f>Интернат!E71</f>
        <v>0</v>
      </c>
      <c r="E66" s="69"/>
      <c r="F66" s="69"/>
      <c r="G66" s="69"/>
      <c r="H66" s="69"/>
      <c r="I66" s="69"/>
      <c r="J66" s="83">
        <f>Интернат!K71</f>
        <v>0</v>
      </c>
    </row>
    <row r="67" spans="1:10" ht="14.45" customHeight="1" x14ac:dyDescent="0.25">
      <c r="A67" s="78"/>
      <c r="B67" s="80" t="str">
        <f>Интернат!C72</f>
        <v xml:space="preserve">Секретарь </v>
      </c>
      <c r="C67" s="70">
        <f>Интернат!D72</f>
        <v>0</v>
      </c>
      <c r="D67" s="69">
        <f>Интернат!E72</f>
        <v>0</v>
      </c>
      <c r="E67" s="69"/>
      <c r="F67" s="69"/>
      <c r="G67" s="69"/>
      <c r="H67" s="69"/>
      <c r="I67" s="69"/>
      <c r="J67" s="83">
        <f>Интернат!K72</f>
        <v>0</v>
      </c>
    </row>
    <row r="68" spans="1:10" ht="14.45" customHeight="1" x14ac:dyDescent="0.25">
      <c r="A68" s="78"/>
      <c r="B68" s="80" t="str">
        <f>Интернат!C73</f>
        <v>Лаборант</v>
      </c>
      <c r="C68" s="70">
        <f>Интернат!D73</f>
        <v>0</v>
      </c>
      <c r="D68" s="69">
        <f>Интернат!E73</f>
        <v>0</v>
      </c>
      <c r="E68" s="69"/>
      <c r="F68" s="69"/>
      <c r="G68" s="69"/>
      <c r="H68" s="69"/>
      <c r="I68" s="69"/>
      <c r="J68" s="83">
        <f>Интернат!K73</f>
        <v>0</v>
      </c>
    </row>
    <row r="69" spans="1:10" ht="14.45" customHeight="1" x14ac:dyDescent="0.25">
      <c r="A69" s="78"/>
      <c r="B69" s="80" t="str">
        <f>Интернат!C74</f>
        <v xml:space="preserve">Мастер </v>
      </c>
      <c r="C69" s="70">
        <f>Интернат!D74</f>
        <v>0</v>
      </c>
      <c r="D69" s="69">
        <f>Интернат!E74</f>
        <v>0</v>
      </c>
      <c r="E69" s="69"/>
      <c r="F69" s="69"/>
      <c r="G69" s="69"/>
      <c r="H69" s="69"/>
      <c r="I69" s="69"/>
      <c r="J69" s="83">
        <f>Интернат!K74</f>
        <v>0</v>
      </c>
    </row>
    <row r="70" spans="1:10" ht="14.45" customHeight="1" x14ac:dyDescent="0.25">
      <c r="A70" s="78"/>
      <c r="B70" s="80" t="str">
        <f>Интернат!C75</f>
        <v>Бухгалтер</v>
      </c>
      <c r="C70" s="70">
        <f>Интернат!D75</f>
        <v>0</v>
      </c>
      <c r="D70" s="69">
        <f>Интернат!E75</f>
        <v>0</v>
      </c>
      <c r="E70" s="69"/>
      <c r="F70" s="69">
        <f>Интернат!G75</f>
        <v>0</v>
      </c>
      <c r="G70" s="69"/>
      <c r="H70" s="69"/>
      <c r="I70" s="69"/>
      <c r="J70" s="83">
        <f>Интернат!K75</f>
        <v>0</v>
      </c>
    </row>
    <row r="71" spans="1:10" ht="14.45" customHeight="1" x14ac:dyDescent="0.25">
      <c r="A71" s="78"/>
      <c r="B71" s="80" t="str">
        <f>Интернат!C76</f>
        <v>Младший воспитатель</v>
      </c>
      <c r="C71" s="70">
        <f>Интернат!D76</f>
        <v>0</v>
      </c>
      <c r="D71" s="69">
        <f>Интернат!E76</f>
        <v>0</v>
      </c>
      <c r="E71" s="69">
        <f>Интернат!F76</f>
        <v>0</v>
      </c>
      <c r="F71" s="69"/>
      <c r="G71" s="69"/>
      <c r="H71" s="69"/>
      <c r="I71" s="69"/>
      <c r="J71" s="83">
        <f>Интернат!K76</f>
        <v>0</v>
      </c>
    </row>
    <row r="72" spans="1:10" ht="14.45" customHeight="1" x14ac:dyDescent="0.25">
      <c r="A72" s="78"/>
      <c r="B72" s="80" t="str">
        <f>Интернат!C77</f>
        <v>Шеф-повар</v>
      </c>
      <c r="C72" s="70">
        <f>Интернат!D77</f>
        <v>0</v>
      </c>
      <c r="D72" s="69">
        <f>Интернат!E77</f>
        <v>0</v>
      </c>
      <c r="E72" s="69"/>
      <c r="F72" s="69">
        <f>Интернат!G77</f>
        <v>0</v>
      </c>
      <c r="G72" s="69"/>
      <c r="H72" s="69"/>
      <c r="I72" s="69"/>
      <c r="J72" s="83">
        <f>Интернат!K77</f>
        <v>0</v>
      </c>
    </row>
    <row r="73" spans="1:10" ht="15" x14ac:dyDescent="0.25">
      <c r="A73" s="78"/>
      <c r="B73" s="80" t="str">
        <f>Интернат!C78</f>
        <v>Повар</v>
      </c>
      <c r="C73" s="70">
        <f>Интернат!D78</f>
        <v>0</v>
      </c>
      <c r="D73" s="69">
        <f>Интернат!E78</f>
        <v>0</v>
      </c>
      <c r="E73" s="69"/>
      <c r="F73" s="69">
        <f>Интернат!G78</f>
        <v>0</v>
      </c>
      <c r="G73" s="69"/>
      <c r="H73" s="69"/>
      <c r="I73" s="69"/>
      <c r="J73" s="83">
        <f>Интернат!K78</f>
        <v>0</v>
      </c>
    </row>
    <row r="74" spans="1:10" ht="15" x14ac:dyDescent="0.25">
      <c r="A74" s="78"/>
      <c r="B74" s="80" t="str">
        <f>Интернат!C79</f>
        <v xml:space="preserve">Швея </v>
      </c>
      <c r="C74" s="70">
        <f>Интернат!D79</f>
        <v>0</v>
      </c>
      <c r="D74" s="69">
        <f>Интернат!E79</f>
        <v>0</v>
      </c>
      <c r="E74" s="69"/>
      <c r="F74" s="69"/>
      <c r="G74" s="69"/>
      <c r="H74" s="69"/>
      <c r="I74" s="69"/>
      <c r="J74" s="83">
        <f>Интернат!K79</f>
        <v>0</v>
      </c>
    </row>
    <row r="75" spans="1:10" ht="15" x14ac:dyDescent="0.25">
      <c r="A75" s="78"/>
      <c r="B75" s="80" t="str">
        <f>Интернат!C80</f>
        <v>Рабочий</v>
      </c>
      <c r="C75" s="70">
        <f>Интернат!D80</f>
        <v>0</v>
      </c>
      <c r="D75" s="69">
        <f>Интернат!E80</f>
        <v>0</v>
      </c>
      <c r="E75" s="69"/>
      <c r="F75" s="69"/>
      <c r="G75" s="69"/>
      <c r="H75" s="69"/>
      <c r="I75" s="69"/>
      <c r="J75" s="83">
        <f>Интернат!K80</f>
        <v>0</v>
      </c>
    </row>
    <row r="76" spans="1:10" ht="30" x14ac:dyDescent="0.25">
      <c r="A76" s="78"/>
      <c r="B76" s="156" t="str">
        <f>Интернат!C81</f>
        <v>Рабочий по комплексному обслуживанию и ремонту зданий</v>
      </c>
      <c r="C76" s="70">
        <f>Интернат!D81</f>
        <v>0</v>
      </c>
      <c r="D76" s="69">
        <f>Интернат!E81</f>
        <v>0</v>
      </c>
      <c r="E76" s="69"/>
      <c r="F76" s="69">
        <f>Интернат!G81</f>
        <v>0</v>
      </c>
      <c r="G76" s="69"/>
      <c r="H76" s="69"/>
      <c r="I76" s="69"/>
      <c r="J76" s="83">
        <f>Интернат!K81</f>
        <v>0</v>
      </c>
    </row>
    <row r="77" spans="1:10" ht="15" x14ac:dyDescent="0.25">
      <c r="A77" s="78"/>
      <c r="B77" s="80" t="str">
        <f>Интернат!C82</f>
        <v>Плотник</v>
      </c>
      <c r="C77" s="70">
        <f>Интернат!D82</f>
        <v>0</v>
      </c>
      <c r="D77" s="69">
        <f>Интернат!E82</f>
        <v>0</v>
      </c>
      <c r="E77" s="69"/>
      <c r="F77" s="69"/>
      <c r="G77" s="69"/>
      <c r="H77" s="69"/>
      <c r="I77" s="69"/>
      <c r="J77" s="83">
        <f>Интернат!K82</f>
        <v>0</v>
      </c>
    </row>
    <row r="78" spans="1:10" ht="15" x14ac:dyDescent="0.25">
      <c r="A78" s="78"/>
      <c r="B78" s="80" t="str">
        <f>Интернат!C83</f>
        <v>Слесарь-сантехник</v>
      </c>
      <c r="C78" s="70">
        <f>Интернат!D83</f>
        <v>0</v>
      </c>
      <c r="D78" s="69">
        <f>Интернат!E83</f>
        <v>0</v>
      </c>
      <c r="E78" s="69"/>
      <c r="F78" s="69"/>
      <c r="G78" s="69"/>
      <c r="H78" s="69"/>
      <c r="I78" s="69"/>
      <c r="J78" s="83">
        <f>Интернат!K83</f>
        <v>0</v>
      </c>
    </row>
    <row r="79" spans="1:10" ht="15" x14ac:dyDescent="0.25">
      <c r="A79" s="78"/>
      <c r="B79" s="80" t="str">
        <f>Интернат!C84</f>
        <v>Слесарь-электрик</v>
      </c>
      <c r="C79" s="70">
        <f>Интернат!D84</f>
        <v>0</v>
      </c>
      <c r="D79" s="69">
        <f>Интернат!E84</f>
        <v>0</v>
      </c>
      <c r="E79" s="69"/>
      <c r="F79" s="69"/>
      <c r="G79" s="69"/>
      <c r="H79" s="69"/>
      <c r="I79" s="69"/>
      <c r="J79" s="83">
        <f>Интернат!K84</f>
        <v>0</v>
      </c>
    </row>
    <row r="80" spans="1:10" ht="15" x14ac:dyDescent="0.25">
      <c r="A80" s="78"/>
      <c r="B80" s="80" t="str">
        <f>Интернат!C85</f>
        <v>Столяр</v>
      </c>
      <c r="C80" s="70">
        <f>Интернат!D85</f>
        <v>0</v>
      </c>
      <c r="D80" s="69">
        <f>Интернат!E85</f>
        <v>0</v>
      </c>
      <c r="E80" s="69"/>
      <c r="F80" s="69"/>
      <c r="G80" s="69"/>
      <c r="H80" s="69"/>
      <c r="I80" s="69"/>
      <c r="J80" s="83">
        <f>Интернат!K85</f>
        <v>0</v>
      </c>
    </row>
    <row r="81" spans="1:12" ht="15" x14ac:dyDescent="0.25">
      <c r="A81" s="78"/>
      <c r="B81" s="80" t="str">
        <f>Интернат!C86</f>
        <v>Грузчик</v>
      </c>
      <c r="C81" s="70">
        <f>Интернат!D86</f>
        <v>0</v>
      </c>
      <c r="D81" s="69">
        <f>Интернат!E86</f>
        <v>0</v>
      </c>
      <c r="E81" s="69"/>
      <c r="F81" s="69"/>
      <c r="G81" s="69"/>
      <c r="H81" s="69"/>
      <c r="I81" s="69"/>
      <c r="J81" s="83">
        <f>Интернат!K86</f>
        <v>0</v>
      </c>
    </row>
    <row r="82" spans="1:12" ht="15" x14ac:dyDescent="0.25">
      <c r="A82" s="78"/>
      <c r="B82" s="80" t="str">
        <f>Интернат!C87</f>
        <v>Кастелянша</v>
      </c>
      <c r="C82" s="70">
        <f>Интернат!D87</f>
        <v>0</v>
      </c>
      <c r="D82" s="69">
        <f>Интернат!E87</f>
        <v>0</v>
      </c>
      <c r="E82" s="69"/>
      <c r="F82" s="69"/>
      <c r="G82" s="69"/>
      <c r="H82" s="69"/>
      <c r="I82" s="69"/>
      <c r="J82" s="83">
        <f>Интернат!K87</f>
        <v>0</v>
      </c>
    </row>
    <row r="83" spans="1:12" ht="15" x14ac:dyDescent="0.25">
      <c r="A83" s="78"/>
      <c r="B83" s="80" t="str">
        <f>Интернат!C88</f>
        <v>Подсобный рабочий</v>
      </c>
      <c r="C83" s="70">
        <f>Интернат!D88</f>
        <v>0</v>
      </c>
      <c r="D83" s="69">
        <f>Интернат!E88</f>
        <v>0</v>
      </c>
      <c r="E83" s="69"/>
      <c r="F83" s="69"/>
      <c r="G83" s="69"/>
      <c r="H83" s="69"/>
      <c r="I83" s="69"/>
      <c r="J83" s="83">
        <f>Интернат!K88</f>
        <v>0</v>
      </c>
    </row>
    <row r="84" spans="1:12" ht="15" x14ac:dyDescent="0.25">
      <c r="A84" s="78"/>
      <c r="B84" s="80" t="str">
        <f>Интернат!C89</f>
        <v>Машинист по стирке  белья и спецодежды</v>
      </c>
      <c r="C84" s="70">
        <f>Интернат!D89</f>
        <v>0</v>
      </c>
      <c r="D84" s="69">
        <f>Интернат!E89</f>
        <v>0</v>
      </c>
      <c r="E84" s="69"/>
      <c r="F84" s="69"/>
      <c r="G84" s="69"/>
      <c r="H84" s="69"/>
      <c r="I84" s="69"/>
      <c r="J84" s="83">
        <f>Интернат!K89</f>
        <v>0</v>
      </c>
    </row>
    <row r="85" spans="1:12" ht="15" x14ac:dyDescent="0.25">
      <c r="A85" s="78"/>
      <c r="B85" s="80" t="str">
        <f>Интернат!C90</f>
        <v>Кладовщик</v>
      </c>
      <c r="C85" s="70">
        <f>Интернат!D90</f>
        <v>0</v>
      </c>
      <c r="D85" s="69">
        <f>Интернат!E90</f>
        <v>0</v>
      </c>
      <c r="E85" s="69"/>
      <c r="F85" s="69"/>
      <c r="G85" s="69"/>
      <c r="H85" s="69"/>
      <c r="I85" s="69"/>
      <c r="J85" s="83">
        <f>Интернат!K90</f>
        <v>0</v>
      </c>
    </row>
    <row r="86" spans="1:12" ht="15" x14ac:dyDescent="0.25">
      <c r="A86" s="78"/>
      <c r="B86" s="80" t="str">
        <f>Интернат!C91</f>
        <v>Водитель автомобиля</v>
      </c>
      <c r="C86" s="70">
        <f>Интернат!D91</f>
        <v>0</v>
      </c>
      <c r="D86" s="69">
        <f>Интернат!E91</f>
        <v>0</v>
      </c>
      <c r="E86" s="69"/>
      <c r="F86" s="69"/>
      <c r="G86" s="69"/>
      <c r="H86" s="69"/>
      <c r="I86" s="69"/>
      <c r="J86" s="83">
        <f>Интернат!K91</f>
        <v>0</v>
      </c>
    </row>
    <row r="87" spans="1:12" ht="15" x14ac:dyDescent="0.25">
      <c r="A87" s="78"/>
      <c r="B87" s="80" t="str">
        <f>Интернат!C92</f>
        <v>Водитель автобуса</v>
      </c>
      <c r="C87" s="70">
        <f>Интернат!D92</f>
        <v>0</v>
      </c>
      <c r="D87" s="69">
        <f>Интернат!E92</f>
        <v>0</v>
      </c>
      <c r="E87" s="69"/>
      <c r="F87" s="69"/>
      <c r="G87" s="69"/>
      <c r="H87" s="69"/>
      <c r="I87" s="69"/>
      <c r="J87" s="83">
        <f>Интернат!K92</f>
        <v>0</v>
      </c>
    </row>
    <row r="88" spans="1:12" ht="15" x14ac:dyDescent="0.25">
      <c r="A88" s="78"/>
      <c r="B88" s="80" t="str">
        <f>Интернат!C93</f>
        <v>Дворник</v>
      </c>
      <c r="C88" s="70">
        <f>Интернат!D93</f>
        <v>0</v>
      </c>
      <c r="D88" s="69">
        <f>Интернат!E93</f>
        <v>0</v>
      </c>
      <c r="E88" s="69"/>
      <c r="F88" s="69"/>
      <c r="G88" s="69"/>
      <c r="H88" s="69"/>
      <c r="I88" s="69"/>
      <c r="J88" s="83">
        <f>Интернат!K93</f>
        <v>0</v>
      </c>
    </row>
    <row r="89" spans="1:12" ht="15" x14ac:dyDescent="0.25">
      <c r="A89" s="78"/>
      <c r="B89" s="80" t="str">
        <f>Интернат!C94</f>
        <v>Вахтер</v>
      </c>
      <c r="C89" s="70">
        <f>Интернат!D94</f>
        <v>0</v>
      </c>
      <c r="D89" s="69">
        <f>Интернат!E94</f>
        <v>0</v>
      </c>
      <c r="E89" s="69"/>
      <c r="F89" s="69"/>
      <c r="G89" s="69"/>
      <c r="H89" s="69"/>
      <c r="I89" s="69"/>
      <c r="J89" s="83">
        <f>Интернат!K94</f>
        <v>0</v>
      </c>
    </row>
    <row r="90" spans="1:12" ht="15" x14ac:dyDescent="0.25">
      <c r="A90" s="78"/>
      <c r="B90" s="80" t="str">
        <f>Интернат!C95</f>
        <v>Сторож</v>
      </c>
      <c r="C90" s="70">
        <f>Интернат!D95</f>
        <v>0</v>
      </c>
      <c r="D90" s="69">
        <f>Интернат!E95</f>
        <v>0</v>
      </c>
      <c r="E90" s="69"/>
      <c r="F90" s="69"/>
      <c r="G90" s="69"/>
      <c r="H90" s="69">
        <f>Интернат!I95</f>
        <v>0</v>
      </c>
      <c r="I90" s="69">
        <f>Интернат!J95</f>
        <v>0</v>
      </c>
      <c r="J90" s="83">
        <f>Интернат!K95</f>
        <v>0</v>
      </c>
    </row>
    <row r="91" spans="1:12" ht="15.75" thickBot="1" x14ac:dyDescent="0.3">
      <c r="A91" s="78"/>
      <c r="B91" s="80" t="str">
        <f>Интернат!C96</f>
        <v>Уборщик служебных помещений</v>
      </c>
      <c r="C91" s="70">
        <f>Интернат!D96</f>
        <v>0</v>
      </c>
      <c r="D91" s="69">
        <f>Интернат!E96</f>
        <v>0</v>
      </c>
      <c r="E91" s="69"/>
      <c r="F91" s="69"/>
      <c r="G91" s="69"/>
      <c r="H91" s="69"/>
      <c r="I91" s="69"/>
      <c r="J91" s="83">
        <f>Интернат!K96</f>
        <v>0</v>
      </c>
    </row>
    <row r="92" spans="1:12" ht="14.25" x14ac:dyDescent="0.2">
      <c r="A92" s="391" t="s">
        <v>41</v>
      </c>
      <c r="B92" s="392"/>
      <c r="C92" s="115">
        <f t="shared" ref="C92:J92" si="2">SUM(C43:C91)</f>
        <v>0</v>
      </c>
      <c r="D92" s="115">
        <f t="shared" si="2"/>
        <v>0</v>
      </c>
      <c r="E92" s="115">
        <f t="shared" si="2"/>
        <v>0</v>
      </c>
      <c r="F92" s="115">
        <f t="shared" si="2"/>
        <v>0</v>
      </c>
      <c r="G92" s="115">
        <f t="shared" si="2"/>
        <v>0</v>
      </c>
      <c r="H92" s="115">
        <f t="shared" si="2"/>
        <v>0</v>
      </c>
      <c r="I92" s="115">
        <f t="shared" si="2"/>
        <v>0</v>
      </c>
      <c r="J92" s="273">
        <f t="shared" si="2"/>
        <v>0</v>
      </c>
    </row>
    <row r="93" spans="1:12" x14ac:dyDescent="0.2">
      <c r="A93" s="457" t="s">
        <v>93</v>
      </c>
      <c r="B93" s="458"/>
      <c r="C93" s="71"/>
      <c r="D93" s="72"/>
      <c r="E93" s="73"/>
      <c r="F93" s="73"/>
      <c r="G93" s="73"/>
      <c r="H93" s="73"/>
      <c r="I93" s="73"/>
      <c r="J93" s="81">
        <f>ROUND(J92/80*20,2)</f>
        <v>0</v>
      </c>
      <c r="L93" s="74"/>
    </row>
    <row r="94" spans="1:12" ht="16.5" thickBot="1" x14ac:dyDescent="0.3">
      <c r="A94" s="452" t="s">
        <v>53</v>
      </c>
      <c r="B94" s="453"/>
      <c r="C94" s="75">
        <f>C92</f>
        <v>0</v>
      </c>
      <c r="D94" s="76"/>
      <c r="E94" s="77"/>
      <c r="F94" s="77"/>
      <c r="G94" s="77"/>
      <c r="H94" s="77"/>
      <c r="I94" s="77"/>
      <c r="J94" s="82">
        <f>J92+J93</f>
        <v>0</v>
      </c>
      <c r="K94" s="92">
        <f>ROUND(J94*12/1000,1)</f>
        <v>0</v>
      </c>
    </row>
    <row r="95" spans="1:12" ht="16.5" thickBot="1" x14ac:dyDescent="0.3">
      <c r="A95" s="382" t="s">
        <v>16</v>
      </c>
      <c r="B95" s="335"/>
      <c r="C95" s="84">
        <f>C42+C94</f>
        <v>0</v>
      </c>
      <c r="D95" s="84">
        <f>C17</f>
        <v>0</v>
      </c>
      <c r="E95" s="84"/>
      <c r="F95" s="84"/>
      <c r="G95" s="84"/>
      <c r="H95" s="84"/>
      <c r="I95" s="84"/>
      <c r="J95" s="84">
        <f>J42+J94</f>
        <v>0</v>
      </c>
      <c r="K95" s="92">
        <f>ROUND(J95*12/1000,1)</f>
        <v>0</v>
      </c>
      <c r="L95" s="74"/>
    </row>
    <row r="96" spans="1:12" x14ac:dyDescent="0.2">
      <c r="C96" s="24" t="s">
        <v>96</v>
      </c>
      <c r="D96" s="26" t="s">
        <v>97</v>
      </c>
    </row>
    <row r="97" spans="2:8" ht="79.5" customHeight="1" x14ac:dyDescent="0.2"/>
    <row r="98" spans="2:8" ht="25.5" x14ac:dyDescent="0.2">
      <c r="B98" s="27" t="s">
        <v>83</v>
      </c>
      <c r="C98" s="27"/>
      <c r="D98" s="50"/>
      <c r="E98" s="53"/>
      <c r="F98" s="54"/>
      <c r="G98" s="27"/>
      <c r="H98" s="27"/>
    </row>
    <row r="99" spans="2:8" x14ac:dyDescent="0.2">
      <c r="C99" s="28"/>
      <c r="D99" s="29" t="s">
        <v>80</v>
      </c>
      <c r="E99" s="29" t="s">
        <v>81</v>
      </c>
      <c r="F99" s="29"/>
    </row>
    <row r="100" spans="2:8" x14ac:dyDescent="0.2">
      <c r="C100" s="26"/>
    </row>
    <row r="101" spans="2:8" x14ac:dyDescent="0.2">
      <c r="C101" s="26"/>
    </row>
  </sheetData>
  <mergeCells count="22">
    <mergeCell ref="B4:L4"/>
    <mergeCell ref="K9:K10"/>
    <mergeCell ref="L9:L10"/>
    <mergeCell ref="M9:M10"/>
    <mergeCell ref="A39:B39"/>
    <mergeCell ref="A40:B40"/>
    <mergeCell ref="B5:J5"/>
    <mergeCell ref="A9:A10"/>
    <mergeCell ref="B9:B10"/>
    <mergeCell ref="C9:C10"/>
    <mergeCell ref="D9:D10"/>
    <mergeCell ref="E9:F9"/>
    <mergeCell ref="G9:G10"/>
    <mergeCell ref="H9:H10"/>
    <mergeCell ref="I9:I10"/>
    <mergeCell ref="J9:J10"/>
    <mergeCell ref="A42:B42"/>
    <mergeCell ref="A94:B94"/>
    <mergeCell ref="A95:B95"/>
    <mergeCell ref="A41:I41"/>
    <mergeCell ref="A92:B92"/>
    <mergeCell ref="A93:B93"/>
  </mergeCells>
  <pageMargins left="0" right="0" top="0" bottom="0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Интернат</vt:lpstr>
      <vt:lpstr>Расшифровка интернат </vt:lpstr>
      <vt:lpstr>свод</vt:lpstr>
      <vt:lpstr>согласование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 Елена Станиславовна</dc:creator>
  <cp:lastModifiedBy>Краснер Вячеслав Сергеевич</cp:lastModifiedBy>
  <cp:lastPrinted>2024-06-06T09:12:43Z</cp:lastPrinted>
  <dcterms:created xsi:type="dcterms:W3CDTF">2013-10-02T08:38:33Z</dcterms:created>
  <dcterms:modified xsi:type="dcterms:W3CDTF">2024-08-14T10:52:47Z</dcterms:modified>
</cp:coreProperties>
</file>