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5480" windowHeight="10965"/>
  </bookViews>
  <sheets>
    <sheet name="Штатное расписание" sheetId="6" r:id="rId1"/>
    <sheet name="ФОТ" sheetId="17" r:id="rId2"/>
  </sheets>
  <calcPr calcId="145621"/>
</workbook>
</file>

<file path=xl/calcChain.xml><?xml version="1.0" encoding="utf-8"?>
<calcChain xmlns="http://schemas.openxmlformats.org/spreadsheetml/2006/main">
  <c r="D16" i="17" l="1"/>
  <c r="E16" i="17"/>
  <c r="C16" i="17"/>
  <c r="H47" i="6" l="1"/>
  <c r="H48" i="6"/>
  <c r="H49" i="6"/>
  <c r="C58" i="17" l="1"/>
  <c r="D58" i="17"/>
  <c r="E58" i="17"/>
  <c r="F58" i="17"/>
  <c r="G58" i="17"/>
  <c r="H58" i="17"/>
  <c r="C59" i="17"/>
  <c r="D59" i="17"/>
  <c r="E59" i="17"/>
  <c r="F59" i="17"/>
  <c r="G59" i="17"/>
  <c r="H59" i="17"/>
  <c r="C60" i="17"/>
  <c r="D60" i="17"/>
  <c r="E60" i="17"/>
  <c r="F60" i="17"/>
  <c r="G60" i="17"/>
  <c r="H60" i="17"/>
  <c r="J47" i="6"/>
  <c r="J48" i="6"/>
  <c r="J49" i="6"/>
  <c r="I58" i="17" l="1"/>
  <c r="I60" i="17"/>
  <c r="I59" i="17"/>
  <c r="F27" i="6"/>
  <c r="F44" i="17"/>
  <c r="H44" i="17"/>
  <c r="D42" i="17" l="1"/>
  <c r="F42" i="17"/>
  <c r="H42" i="17"/>
  <c r="C42" i="17"/>
  <c r="D43" i="17"/>
  <c r="F43" i="17"/>
  <c r="H43" i="17"/>
  <c r="C43" i="17"/>
  <c r="D37" i="17"/>
  <c r="E37" i="17"/>
  <c r="F37" i="17"/>
  <c r="G37" i="17"/>
  <c r="H37" i="17"/>
  <c r="C37" i="17"/>
  <c r="C36" i="17"/>
  <c r="F50" i="6" l="1"/>
  <c r="H50" i="6" s="1"/>
  <c r="F45" i="6"/>
  <c r="F41" i="6"/>
  <c r="H41" i="6" s="1"/>
  <c r="F39" i="6"/>
  <c r="F37" i="6"/>
  <c r="F36" i="6"/>
  <c r="F34" i="6"/>
  <c r="F33" i="6"/>
  <c r="F26" i="6"/>
  <c r="H26" i="6" s="1"/>
  <c r="H46" i="6"/>
  <c r="H34" i="6"/>
  <c r="H27" i="6"/>
  <c r="H20" i="6"/>
  <c r="H19" i="6"/>
  <c r="H17" i="6"/>
  <c r="G43" i="17" l="1"/>
  <c r="E43" i="17"/>
  <c r="D36" i="17"/>
  <c r="H33" i="6"/>
  <c r="G42" i="17" s="1"/>
  <c r="E42" i="17"/>
  <c r="H45" i="6"/>
  <c r="I43" i="17" l="1"/>
  <c r="D24" i="17"/>
  <c r="D22" i="17"/>
  <c r="G51" i="6" l="1"/>
  <c r="H51" i="6" s="1"/>
  <c r="C27" i="17" l="1"/>
  <c r="C65" i="17" l="1"/>
  <c r="D65" i="17"/>
  <c r="E65" i="17"/>
  <c r="F65" i="17"/>
  <c r="G65" i="17"/>
  <c r="H65" i="17"/>
  <c r="J54" i="6"/>
  <c r="C39" i="17"/>
  <c r="D39" i="17"/>
  <c r="E39" i="17"/>
  <c r="F39" i="17"/>
  <c r="G39" i="17"/>
  <c r="H39" i="17"/>
  <c r="C40" i="17"/>
  <c r="D40" i="17"/>
  <c r="E40" i="17"/>
  <c r="F40" i="17"/>
  <c r="G40" i="17"/>
  <c r="H40" i="17"/>
  <c r="C41" i="17"/>
  <c r="D41" i="17"/>
  <c r="E41" i="17"/>
  <c r="F41" i="17"/>
  <c r="G41" i="17"/>
  <c r="H41" i="17"/>
  <c r="I42" i="17"/>
  <c r="D38" i="17"/>
  <c r="E38" i="17"/>
  <c r="F38" i="17"/>
  <c r="G38" i="17"/>
  <c r="H38" i="17"/>
  <c r="C38" i="17"/>
  <c r="J33" i="17"/>
  <c r="I65" i="17" l="1"/>
  <c r="C50" i="17"/>
  <c r="D50" i="17"/>
  <c r="E50" i="17"/>
  <c r="F50" i="17"/>
  <c r="G50" i="17"/>
  <c r="H50" i="17"/>
  <c r="C51" i="17"/>
  <c r="D51" i="17"/>
  <c r="E51" i="17"/>
  <c r="F51" i="17"/>
  <c r="G51" i="17"/>
  <c r="H51" i="17"/>
  <c r="C52" i="17"/>
  <c r="D52" i="17"/>
  <c r="E52" i="17"/>
  <c r="F52" i="17"/>
  <c r="G52" i="17"/>
  <c r="H52" i="17"/>
  <c r="C53" i="17"/>
  <c r="D53" i="17"/>
  <c r="E53" i="17"/>
  <c r="F53" i="17"/>
  <c r="H53" i="17"/>
  <c r="C54" i="17"/>
  <c r="D54" i="17"/>
  <c r="E54" i="17"/>
  <c r="F54" i="17"/>
  <c r="G54" i="17"/>
  <c r="H54" i="17"/>
  <c r="C55" i="17"/>
  <c r="D55" i="17"/>
  <c r="E55" i="17"/>
  <c r="F55" i="17"/>
  <c r="G55" i="17"/>
  <c r="H55" i="17"/>
  <c r="C56" i="17"/>
  <c r="D56" i="17"/>
  <c r="E56" i="17"/>
  <c r="F56" i="17"/>
  <c r="G56" i="17"/>
  <c r="H56" i="17"/>
  <c r="C57" i="17"/>
  <c r="D57" i="17"/>
  <c r="E57" i="17"/>
  <c r="F57" i="17"/>
  <c r="H57" i="17"/>
  <c r="C61" i="17"/>
  <c r="D61" i="17"/>
  <c r="E61" i="17"/>
  <c r="F61" i="17"/>
  <c r="H61" i="17"/>
  <c r="C62" i="17"/>
  <c r="D62" i="17"/>
  <c r="H62" i="17"/>
  <c r="C63" i="17"/>
  <c r="D63" i="17"/>
  <c r="E63" i="17"/>
  <c r="F63" i="17"/>
  <c r="G63" i="17"/>
  <c r="H63" i="17"/>
  <c r="C64" i="17"/>
  <c r="D64" i="17"/>
  <c r="E64" i="17"/>
  <c r="F64" i="17"/>
  <c r="G64" i="17"/>
  <c r="H64" i="17"/>
  <c r="D49" i="17"/>
  <c r="E49" i="17"/>
  <c r="F49" i="17"/>
  <c r="G49" i="17"/>
  <c r="H49" i="17"/>
  <c r="C49" i="17"/>
  <c r="I48" i="17"/>
  <c r="C32" i="17"/>
  <c r="D32" i="17"/>
  <c r="E32" i="17"/>
  <c r="F32" i="17"/>
  <c r="G32" i="17"/>
  <c r="H32" i="17"/>
  <c r="D31" i="17"/>
  <c r="E31" i="17"/>
  <c r="F31" i="17"/>
  <c r="G31" i="17"/>
  <c r="H31" i="17"/>
  <c r="C31" i="17"/>
  <c r="F30" i="17"/>
  <c r="G30" i="17" s="1"/>
  <c r="E36" i="17"/>
  <c r="F36" i="17" l="1"/>
  <c r="G36" i="17"/>
  <c r="I64" i="17"/>
  <c r="I56" i="17"/>
  <c r="I54" i="17"/>
  <c r="I52" i="17"/>
  <c r="I50" i="17"/>
  <c r="I51" i="17"/>
  <c r="I63" i="17"/>
  <c r="I55" i="17"/>
  <c r="I40" i="17"/>
  <c r="I49" i="17"/>
  <c r="I39" i="17"/>
  <c r="I41" i="17"/>
  <c r="D29" i="17"/>
  <c r="E29" i="17"/>
  <c r="F29" i="17"/>
  <c r="H29" i="17"/>
  <c r="C29" i="17"/>
  <c r="C21" i="17"/>
  <c r="D21" i="17"/>
  <c r="E21" i="17"/>
  <c r="F21" i="17"/>
  <c r="G21" i="17"/>
  <c r="H21" i="17"/>
  <c r="C22" i="17"/>
  <c r="E22" i="17"/>
  <c r="F22" i="17"/>
  <c r="H22" i="17"/>
  <c r="C23" i="17"/>
  <c r="D23" i="17"/>
  <c r="E23" i="17"/>
  <c r="F23" i="17"/>
  <c r="G23" i="17"/>
  <c r="H23" i="17"/>
  <c r="C24" i="17"/>
  <c r="E24" i="17"/>
  <c r="F24" i="17"/>
  <c r="G24" i="17"/>
  <c r="H24" i="17"/>
  <c r="C25" i="17"/>
  <c r="D25" i="17"/>
  <c r="E25" i="17"/>
  <c r="F25" i="17"/>
  <c r="G25" i="17"/>
  <c r="H25" i="17"/>
  <c r="C26" i="17"/>
  <c r="D26" i="17"/>
  <c r="E26" i="17"/>
  <c r="F26" i="17"/>
  <c r="G26" i="17"/>
  <c r="H26" i="17"/>
  <c r="D27" i="17"/>
  <c r="E27" i="17"/>
  <c r="F27" i="17"/>
  <c r="G27" i="17"/>
  <c r="H27" i="17"/>
  <c r="C28" i="17"/>
  <c r="D28" i="17"/>
  <c r="E28" i="17"/>
  <c r="F28" i="17"/>
  <c r="G28" i="17"/>
  <c r="H28" i="17"/>
  <c r="D20" i="17"/>
  <c r="E20" i="17"/>
  <c r="F20" i="17"/>
  <c r="H20" i="17"/>
  <c r="I26" i="17" l="1"/>
  <c r="I25" i="17"/>
  <c r="K25" i="17" s="1"/>
  <c r="I23" i="17"/>
  <c r="K23" i="17" s="1"/>
  <c r="I27" i="17"/>
  <c r="K27" i="17" s="1"/>
  <c r="I21" i="17"/>
  <c r="I32" i="17"/>
  <c r="I28" i="17"/>
  <c r="K28" i="17" s="1"/>
  <c r="I24" i="17"/>
  <c r="K32" i="17" l="1"/>
  <c r="K24" i="17"/>
  <c r="K21" i="17"/>
  <c r="K26" i="17"/>
  <c r="G22" i="17"/>
  <c r="I22" i="17" s="1"/>
  <c r="K22" i="17" l="1"/>
  <c r="G20" i="17"/>
  <c r="I20" i="17" s="1"/>
  <c r="J17" i="6"/>
  <c r="E69" i="17" l="1"/>
  <c r="E44" i="17" l="1"/>
  <c r="D44" i="17"/>
  <c r="C44" i="17"/>
  <c r="E33" i="17"/>
  <c r="G44" i="17" l="1"/>
  <c r="I44" i="17" s="1"/>
  <c r="H30" i="17"/>
  <c r="H36" i="17" s="1"/>
  <c r="I31" i="17"/>
  <c r="K31" i="17" l="1"/>
  <c r="I30" i="17"/>
  <c r="K30" i="17" s="1"/>
  <c r="E55" i="6"/>
  <c r="I55" i="6"/>
  <c r="D55" i="6"/>
  <c r="J11" i="6" s="1"/>
  <c r="J53" i="6"/>
  <c r="J18" i="6" l="1"/>
  <c r="J21" i="6"/>
  <c r="J22" i="6"/>
  <c r="J23" i="6"/>
  <c r="J24" i="6"/>
  <c r="J25" i="6"/>
  <c r="J28" i="6"/>
  <c r="J29" i="6"/>
  <c r="J30" i="6"/>
  <c r="J31" i="6"/>
  <c r="J32" i="6"/>
  <c r="J35" i="6"/>
  <c r="J36" i="6"/>
  <c r="J37" i="6"/>
  <c r="J38" i="6"/>
  <c r="J39" i="6"/>
  <c r="J40" i="6"/>
  <c r="J42" i="6"/>
  <c r="J43" i="6"/>
  <c r="J44" i="6"/>
  <c r="J52" i="6"/>
  <c r="G29" i="17"/>
  <c r="J26" i="6" l="1"/>
  <c r="I29" i="17" s="1"/>
  <c r="K29" i="17" s="1"/>
  <c r="L66" i="17" l="1"/>
  <c r="L45" i="17"/>
  <c r="J19" i="6" l="1"/>
  <c r="J27" i="6"/>
  <c r="F55" i="6" l="1"/>
  <c r="E62" i="17"/>
  <c r="I69" i="17"/>
  <c r="H69" i="17"/>
  <c r="G69" i="17"/>
  <c r="F69" i="17"/>
  <c r="D69" i="17"/>
  <c r="C69" i="17"/>
  <c r="C20" i="17"/>
  <c r="K20" i="17" l="1"/>
  <c r="I36" i="17"/>
  <c r="D33" i="17"/>
  <c r="I33" i="17"/>
  <c r="I34" i="17" s="1"/>
  <c r="C33" i="17"/>
  <c r="F33" i="17"/>
  <c r="H33" i="17"/>
  <c r="H35" i="17" s="1"/>
  <c r="H66" i="17"/>
  <c r="H68" i="17" s="1"/>
  <c r="H70" i="17" s="1"/>
  <c r="D66" i="17"/>
  <c r="D68" i="17" s="1"/>
  <c r="D70" i="17" s="1"/>
  <c r="C66" i="17"/>
  <c r="C68" i="17" s="1"/>
  <c r="C70" i="17" s="1"/>
  <c r="J69" i="17"/>
  <c r="K33" i="17" l="1"/>
  <c r="K34" i="17" s="1"/>
  <c r="K35" i="17" s="1"/>
  <c r="I35" i="17"/>
  <c r="E35" i="17"/>
  <c r="I59" i="6" l="1"/>
  <c r="G61" i="17"/>
  <c r="I61" i="17" s="1"/>
  <c r="G53" i="17"/>
  <c r="I53" i="17" s="1"/>
  <c r="I38" i="17"/>
  <c r="J46" i="6" l="1"/>
  <c r="G57" i="17"/>
  <c r="I57" i="17" s="1"/>
  <c r="J34" i="6"/>
  <c r="J33" i="6"/>
  <c r="J20" i="6"/>
  <c r="J45" i="6"/>
  <c r="J41" i="6"/>
  <c r="J50" i="6"/>
  <c r="E66" i="17"/>
  <c r="G33" i="17" l="1"/>
  <c r="E68" i="17"/>
  <c r="F59" i="6"/>
  <c r="E59" i="6"/>
  <c r="D59" i="6"/>
  <c r="E70" i="17" l="1"/>
  <c r="C35" i="17" l="1"/>
  <c r="J70" i="17" l="1"/>
  <c r="D35" i="17"/>
  <c r="F35" i="17"/>
  <c r="G35" i="17" l="1"/>
  <c r="H45" i="17" l="1"/>
  <c r="H47" i="17" l="1"/>
  <c r="L33" i="17" l="1"/>
  <c r="J35" i="17" l="1"/>
  <c r="C45" i="17"/>
  <c r="D45" i="17"/>
  <c r="D47" i="17" l="1"/>
  <c r="C47" i="17"/>
  <c r="C78" i="17" s="1"/>
  <c r="F45" i="17" l="1"/>
  <c r="F47" i="17" s="1"/>
  <c r="F62" i="17" l="1"/>
  <c r="F66" i="17" s="1"/>
  <c r="F68" i="17" s="1"/>
  <c r="J51" i="6"/>
  <c r="J55" i="6" s="1"/>
  <c r="J56" i="6" s="1"/>
  <c r="G55" i="6"/>
  <c r="G59" i="6" s="1"/>
  <c r="F70" i="17" l="1"/>
  <c r="J57" i="6"/>
  <c r="J59" i="6" s="1"/>
  <c r="G62" i="17"/>
  <c r="H55" i="6"/>
  <c r="H59" i="6" s="1"/>
  <c r="G45" i="17" l="1"/>
  <c r="G47" i="17" s="1"/>
  <c r="I62" i="17"/>
  <c r="I66" i="17" s="1"/>
  <c r="I67" i="17" s="1"/>
  <c r="G66" i="17"/>
  <c r="G68" i="17" s="1"/>
  <c r="I68" i="17" l="1"/>
  <c r="I70" i="17" s="1"/>
  <c r="G70" i="17"/>
  <c r="I37" i="17" l="1"/>
  <c r="I45" i="17" s="1"/>
  <c r="I46" i="17" s="1"/>
  <c r="E45" i="17"/>
  <c r="E47" i="17" s="1"/>
  <c r="I47" i="17" l="1"/>
  <c r="D78" i="17"/>
  <c r="F78" i="17"/>
  <c r="E78" i="17"/>
  <c r="G78" i="17"/>
  <c r="H78" i="17"/>
  <c r="I79" i="17" l="1"/>
  <c r="I78" i="17"/>
</calcChain>
</file>

<file path=xl/sharedStrings.xml><?xml version="1.0" encoding="utf-8"?>
<sst xmlns="http://schemas.openxmlformats.org/spreadsheetml/2006/main" count="170" uniqueCount="114">
  <si>
    <t>ШТАТНОЕ РАСПИСАНИЕ</t>
  </si>
  <si>
    <t>№ п/п</t>
  </si>
  <si>
    <t>Главный бухгалтер</t>
  </si>
  <si>
    <t>Сторож</t>
  </si>
  <si>
    <t>Уборщик служебных помещений</t>
  </si>
  <si>
    <t>Учитель-логопед</t>
  </si>
  <si>
    <t>Дворник</t>
  </si>
  <si>
    <t>Бухгалтер</t>
  </si>
  <si>
    <t>Воспитатель</t>
  </si>
  <si>
    <t>ИТОГО</t>
  </si>
  <si>
    <t>Старший воспитатель</t>
  </si>
  <si>
    <t>Педагог- психолог</t>
  </si>
  <si>
    <t>Музыкальный руководитель</t>
  </si>
  <si>
    <t>Инструктор по физкультуре</t>
  </si>
  <si>
    <t>Учитель-дефектолог</t>
  </si>
  <si>
    <t>Младший воспитатель</t>
  </si>
  <si>
    <t>Шеф-повар</t>
  </si>
  <si>
    <t>Повар</t>
  </si>
  <si>
    <t>Подсобный рабочий</t>
  </si>
  <si>
    <t>Кладовщик</t>
  </si>
  <si>
    <t>Кастелянша</t>
  </si>
  <si>
    <t>Кол-во штатных единиц</t>
  </si>
  <si>
    <t>Младшая медицинская сестра</t>
  </si>
  <si>
    <t>Старшая медицинская сестра</t>
  </si>
  <si>
    <t>Медицинская сестра по физиотерапии</t>
  </si>
  <si>
    <t>Заведующий хозяйством</t>
  </si>
  <si>
    <t>Грузчик</t>
  </si>
  <si>
    <t>Заместитель заведующего по АХР</t>
  </si>
  <si>
    <t>за работу в ночное время и праздничные дни</t>
  </si>
  <si>
    <t>рублей</t>
  </si>
  <si>
    <t>Выплаты за наличие почетного звания, государственных наград, ученой степени</t>
  </si>
  <si>
    <t>Воспитатель (работающий в группе компенсирующей и комбинированной направленности)</t>
  </si>
  <si>
    <t xml:space="preserve">Главный бухгалтер </t>
  </si>
  <si>
    <t>ВСЕГО ФОТ в месяц</t>
  </si>
  <si>
    <t>Машинист по стирке белья и  спецодежды</t>
  </si>
  <si>
    <t>город</t>
  </si>
  <si>
    <t>ВСЕГО область ЗП пед.перс.( Дошкольная услуга)</t>
  </si>
  <si>
    <t xml:space="preserve">ИТОГО </t>
  </si>
  <si>
    <t>Выплаты стимулирующего характера (       %)</t>
  </si>
  <si>
    <t>Выплаты стимулирующего характера (      %)</t>
  </si>
  <si>
    <t>ВСЕГО  зарплата УВП (Присмотр и уход)</t>
  </si>
  <si>
    <t>в  том числе выплаты стимулирующего характера</t>
  </si>
  <si>
    <t>ВСЕГО  ФОТ в месяц</t>
  </si>
  <si>
    <t>Объем средств на ФОТ по областному нормативу бюджетного финансирования</t>
  </si>
  <si>
    <t>Проверено: специалист ЦОФ департамента образования мэрии города Ярославля</t>
  </si>
  <si>
    <t>Приложение № 2</t>
  </si>
  <si>
    <t>Факт</t>
  </si>
  <si>
    <t>План</t>
  </si>
  <si>
    <t>Кол-во детей</t>
  </si>
  <si>
    <t>Ясельные группы</t>
  </si>
  <si>
    <t>Выплата медицинским работникам, осуществляющим медицинское обслуживание воспитанников</t>
  </si>
  <si>
    <t>Техник по ремонту аппаратуры</t>
  </si>
  <si>
    <t>Медицинская сестра-ортоптистка</t>
  </si>
  <si>
    <t>в т.ч.:  область (Зам.по АХР, Гл.бух(от 8 групп)</t>
  </si>
  <si>
    <t>ВСЕГО ЗП прочего перс.( Дошкольная услуга)</t>
  </si>
  <si>
    <t>Код</t>
  </si>
  <si>
    <t>Форма по ОКУД</t>
  </si>
  <si>
    <t>0301017</t>
  </si>
  <si>
    <t>по ОКПО</t>
  </si>
  <si>
    <t>(наименование организации)</t>
  </si>
  <si>
    <t>Номер документа</t>
  </si>
  <si>
    <t>Дата составления</t>
  </si>
  <si>
    <t>УТВЕРЖДЕНО</t>
  </si>
  <si>
    <t>Структурное</t>
  </si>
  <si>
    <t>наименование</t>
  </si>
  <si>
    <t>код</t>
  </si>
  <si>
    <t>Должность(специальность,профессия),разряд,класс(категория) квалификации</t>
  </si>
  <si>
    <t>Надбавки, руб.</t>
  </si>
  <si>
    <t>за работу в условиях,отклоняющихся от нормальных</t>
  </si>
  <si>
    <t>средства для замены лиц, уходящих в отпуск</t>
  </si>
  <si>
    <t>Тарифная ставка (оклад) или  сумма должностных окладов, руб.</t>
  </si>
  <si>
    <t>Всего в месяц (гр.5+гр.6 +гр.7+гр.8 + гр.9)</t>
  </si>
  <si>
    <t>Примечание</t>
  </si>
  <si>
    <t xml:space="preserve">Выплаты стимулирующего характера </t>
  </si>
  <si>
    <t>Медицинская сестра</t>
  </si>
  <si>
    <t xml:space="preserve">Всего в месяц </t>
  </si>
  <si>
    <t>Руководитель кадровой службы</t>
  </si>
  <si>
    <t>(должность)</t>
  </si>
  <si>
    <t xml:space="preserve">    ____________________</t>
  </si>
  <si>
    <t>(личная подпись)</t>
  </si>
  <si>
    <t>(расшифровка подписи)</t>
  </si>
  <si>
    <t>(дата)</t>
  </si>
  <si>
    <t>заведующий</t>
  </si>
  <si>
    <t>СОГЛАСОВАНО:</t>
  </si>
  <si>
    <t>Заместитель директора департамента образования мэрии города Ярославля</t>
  </si>
  <si>
    <t>МДОУ "Детский сад № "</t>
  </si>
  <si>
    <t xml:space="preserve">Приказом организации от "  "                            №  </t>
  </si>
  <si>
    <t>Штат в количестве    единиц</t>
  </si>
  <si>
    <t>Слесарь-сантехник</t>
  </si>
  <si>
    <t>Слесарь-электрик</t>
  </si>
  <si>
    <t xml:space="preserve">Рабочий </t>
  </si>
  <si>
    <t>Плотник</t>
  </si>
  <si>
    <t>А.Г.Гуськов</t>
  </si>
  <si>
    <t>Дошкольные группы</t>
  </si>
  <si>
    <t>Круглосуточные группы</t>
  </si>
  <si>
    <t>Ясельные  компенсирующие группы</t>
  </si>
  <si>
    <t>Ясельные  комбинированные группы</t>
  </si>
  <si>
    <t>Ясельные  оздоровительные группы</t>
  </si>
  <si>
    <t>Дошкольные компенсирующие группы</t>
  </si>
  <si>
    <t>Дошкольные комбинированные группы</t>
  </si>
  <si>
    <t>Дошкольные оздоровительные группы</t>
  </si>
  <si>
    <t>В т.ч льготники(дети-инвалиды,сироты и опекаемые,тубинфицированные)</t>
  </si>
  <si>
    <t>Итого</t>
  </si>
  <si>
    <t>Заведующий</t>
  </si>
  <si>
    <t>за работу в условиях, отклоняющихся от нормальных</t>
  </si>
  <si>
    <t>Главный бухгалтер (с 8 расчетных групп)</t>
  </si>
  <si>
    <t>Главный бухгалтер (менее 8 расчетных групп)</t>
  </si>
  <si>
    <t>Медицинская сестра (для организации питания)</t>
  </si>
  <si>
    <t>Секретарь (делопроизводитель)</t>
  </si>
  <si>
    <t>Медицинская сестра по массажу (инструктор ЛФК)</t>
  </si>
  <si>
    <t>Лаборант (оператор хлораторной установки)</t>
  </si>
  <si>
    <t xml:space="preserve">        ФОНД ОПЛАТЫ ТРУДА                                                                                    В СООТВЕТСТВИИ С ПЛАНОВОЙ ШТАТНОЙ ЧИСЛЕННОСТЬЮ, НЕОБХОДИМОЙ ДЛЯ ВЫПОЛНЕНИЯ МУНИЦИПАЛЬНОГО ЗАДАНИЯ МУНИЦИПАЛЬНОГО ДОШКОЛЬНОГО ОБРАЗОВАТЕЛЬНОГО УЧРЕЖДЕНИЯ ДЕТСКИЙ САД №            НА 1.09.202 г</t>
  </si>
  <si>
    <t>на период 202 -202  уч.год_с "01" сентября 202  г.</t>
  </si>
  <si>
    <t>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</si>
</sst>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&quot;   &quot;"/>
    <numFmt numFmtId="166" formatCode="#,##0.00&quot;   &quot;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164" fontId="2" fillId="0" borderId="0" applyFill="0" applyBorder="0" applyAlignment="0" applyProtection="0"/>
    <xf numFmtId="0" fontId="3" fillId="0" borderId="0"/>
    <xf numFmtId="0" fontId="3" fillId="0" borderId="0"/>
    <xf numFmtId="164" fontId="2" fillId="0" borderId="0" applyFill="0" applyBorder="0" applyAlignment="0" applyProtection="0"/>
  </cellStyleXfs>
  <cellXfs count="304">
    <xf numFmtId="0" fontId="0" fillId="0" borderId="0" xfId="0"/>
    <xf numFmtId="0" fontId="4" fillId="0" borderId="0" xfId="1" applyFont="1" applyBorder="1"/>
    <xf numFmtId="0" fontId="5" fillId="0" borderId="0" xfId="1" applyFont="1" applyBorder="1"/>
    <xf numFmtId="0" fontId="5" fillId="0" borderId="0" xfId="1" applyFont="1" applyBorder="1" applyAlignment="1">
      <alignment horizontal="center"/>
    </xf>
    <xf numFmtId="0" fontId="4" fillId="0" borderId="0" xfId="1" applyFont="1" applyBorder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Border="1"/>
    <xf numFmtId="0" fontId="7" fillId="0" borderId="13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7" fillId="0" borderId="1" xfId="0" applyNumberFormat="1" applyFont="1" applyBorder="1" applyAlignment="1"/>
    <xf numFmtId="49" fontId="7" fillId="0" borderId="1" xfId="0" applyNumberFormat="1" applyFont="1" applyFill="1" applyBorder="1" applyAlignment="1"/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9" fillId="0" borderId="0" xfId="0" applyFont="1"/>
    <xf numFmtId="0" fontId="9" fillId="0" borderId="0" xfId="0" applyFont="1" applyBorder="1"/>
    <xf numFmtId="0" fontId="10" fillId="0" borderId="0" xfId="1" applyFont="1" applyBorder="1" applyAlignment="1">
      <alignment horizontal="left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/>
    <xf numFmtId="0" fontId="9" fillId="0" borderId="0" xfId="0" applyFont="1" applyFill="1"/>
    <xf numFmtId="0" fontId="11" fillId="0" borderId="0" xfId="0" applyFont="1"/>
    <xf numFmtId="0" fontId="9" fillId="0" borderId="24" xfId="0" applyFont="1" applyBorder="1" applyAlignment="1">
      <alignment vertical="center"/>
    </xf>
    <xf numFmtId="0" fontId="7" fillId="7" borderId="8" xfId="1" applyFont="1" applyFill="1" applyBorder="1" applyAlignment="1">
      <alignment horizontal="center" vertical="center" wrapText="1"/>
    </xf>
    <xf numFmtId="9" fontId="7" fillId="7" borderId="8" xfId="1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 wrapText="1"/>
    </xf>
    <xf numFmtId="0" fontId="6" fillId="7" borderId="1" xfId="1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9" fillId="0" borderId="4" xfId="0" applyFont="1" applyBorder="1"/>
    <xf numFmtId="0" fontId="9" fillId="7" borderId="1" xfId="0" applyFont="1" applyFill="1" applyBorder="1"/>
    <xf numFmtId="0" fontId="7" fillId="7" borderId="1" xfId="0" applyFont="1" applyFill="1" applyBorder="1" applyAlignment="1">
      <alignment horizontal="left"/>
    </xf>
    <xf numFmtId="0" fontId="7" fillId="7" borderId="1" xfId="0" applyFont="1" applyFill="1" applyBorder="1" applyAlignment="1" applyProtection="1">
      <alignment horizontal="center"/>
      <protection locked="0"/>
    </xf>
    <xf numFmtId="2" fontId="7" fillId="7" borderId="1" xfId="0" applyNumberFormat="1" applyFont="1" applyFill="1" applyBorder="1" applyAlignment="1" applyProtection="1">
      <alignment horizontal="center"/>
      <protection locked="0"/>
    </xf>
    <xf numFmtId="0" fontId="7" fillId="7" borderId="1" xfId="0" applyFont="1" applyFill="1" applyBorder="1"/>
    <xf numFmtId="2" fontId="7" fillId="7" borderId="1" xfId="0" applyNumberFormat="1" applyFont="1" applyFill="1" applyBorder="1" applyAlignment="1">
      <alignment horizontal="center"/>
    </xf>
    <xf numFmtId="0" fontId="9" fillId="0" borderId="3" xfId="0" applyFont="1" applyBorder="1"/>
    <xf numFmtId="9" fontId="7" fillId="7" borderId="1" xfId="0" applyNumberFormat="1" applyFont="1" applyFill="1" applyBorder="1" applyProtection="1">
      <protection locked="0"/>
    </xf>
    <xf numFmtId="0" fontId="7" fillId="7" borderId="1" xfId="0" applyFont="1" applyFill="1" applyBorder="1" applyProtection="1">
      <protection locked="0"/>
    </xf>
    <xf numFmtId="2" fontId="7" fillId="7" borderId="1" xfId="0" applyNumberFormat="1" applyFont="1" applyFill="1" applyBorder="1" applyProtection="1">
      <protection locked="0"/>
    </xf>
    <xf numFmtId="0" fontId="7" fillId="7" borderId="1" xfId="0" applyFont="1" applyFill="1" applyBorder="1" applyAlignment="1">
      <alignment horizontal="left" wrapText="1"/>
    </xf>
    <xf numFmtId="0" fontId="7" fillId="7" borderId="1" xfId="0" applyFont="1" applyFill="1" applyBorder="1" applyAlignment="1" applyProtection="1">
      <alignment horizontal="center" vertical="center"/>
      <protection locked="0"/>
    </xf>
    <xf numFmtId="0" fontId="7" fillId="7" borderId="1" xfId="0" applyFont="1" applyFill="1" applyBorder="1" applyAlignment="1" applyProtection="1">
      <alignment vertical="center"/>
      <protection locked="0"/>
    </xf>
    <xf numFmtId="2" fontId="7" fillId="7" borderId="1" xfId="0" applyNumberFormat="1" applyFont="1" applyFill="1" applyBorder="1" applyAlignment="1" applyProtection="1">
      <alignment vertical="center"/>
      <protection locked="0"/>
    </xf>
    <xf numFmtId="0" fontId="7" fillId="7" borderId="1" xfId="0" applyFont="1" applyFill="1" applyBorder="1" applyAlignment="1">
      <alignment wrapText="1"/>
    </xf>
    <xf numFmtId="0" fontId="7" fillId="7" borderId="1" xfId="0" applyNumberFormat="1" applyFont="1" applyFill="1" applyBorder="1" applyProtection="1">
      <protection locked="0"/>
    </xf>
    <xf numFmtId="165" fontId="7" fillId="7" borderId="1" xfId="1" applyNumberFormat="1" applyFont="1" applyFill="1" applyBorder="1" applyProtection="1">
      <protection locked="0"/>
    </xf>
    <xf numFmtId="0" fontId="7" fillId="7" borderId="1" xfId="0" applyFont="1" applyFill="1" applyBorder="1" applyAlignment="1">
      <alignment vertical="justify"/>
    </xf>
    <xf numFmtId="166" fontId="7" fillId="7" borderId="1" xfId="1" applyNumberFormat="1" applyFont="1" applyFill="1" applyBorder="1" applyProtection="1">
      <protection locked="0"/>
    </xf>
    <xf numFmtId="0" fontId="7" fillId="7" borderId="1" xfId="0" applyNumberFormat="1" applyFont="1" applyFill="1" applyBorder="1"/>
    <xf numFmtId="0" fontId="7" fillId="0" borderId="0" xfId="1" applyFont="1"/>
    <xf numFmtId="0" fontId="7" fillId="0" borderId="0" xfId="1" applyFont="1" applyAlignment="1">
      <alignment horizontal="center"/>
    </xf>
    <xf numFmtId="2" fontId="9" fillId="0" borderId="0" xfId="0" applyNumberFormat="1" applyFont="1"/>
    <xf numFmtId="0" fontId="7" fillId="0" borderId="0" xfId="1" applyFont="1" applyAlignment="1"/>
    <xf numFmtId="0" fontId="7" fillId="0" borderId="0" xfId="1" applyFont="1" applyAlignment="1">
      <alignment horizontal="left"/>
    </xf>
    <xf numFmtId="0" fontId="9" fillId="0" borderId="0" xfId="0" applyFont="1" applyAlignment="1">
      <alignment vertical="justify" wrapText="1"/>
    </xf>
    <xf numFmtId="0" fontId="9" fillId="0" borderId="0" xfId="0" applyFont="1" applyProtection="1">
      <protection locked="0"/>
    </xf>
    <xf numFmtId="0" fontId="9" fillId="0" borderId="0" xfId="0" applyFont="1" applyAlignment="1">
      <alignment vertical="justify"/>
    </xf>
    <xf numFmtId="0" fontId="9" fillId="0" borderId="24" xfId="0" applyFont="1" applyBorder="1"/>
    <xf numFmtId="0" fontId="7" fillId="7" borderId="8" xfId="0" applyFont="1" applyFill="1" applyBorder="1"/>
    <xf numFmtId="0" fontId="7" fillId="7" borderId="8" xfId="0" applyFont="1" applyFill="1" applyBorder="1" applyAlignment="1" applyProtection="1">
      <alignment horizontal="center"/>
      <protection locked="0"/>
    </xf>
    <xf numFmtId="2" fontId="7" fillId="7" borderId="8" xfId="0" applyNumberFormat="1" applyFont="1" applyFill="1" applyBorder="1" applyAlignment="1" applyProtection="1">
      <alignment horizontal="center"/>
      <protection locked="0"/>
    </xf>
    <xf numFmtId="0" fontId="7" fillId="7" borderId="8" xfId="0" applyFont="1" applyFill="1" applyBorder="1" applyProtection="1">
      <protection locked="0"/>
    </xf>
    <xf numFmtId="0" fontId="9" fillId="0" borderId="12" xfId="0" applyFont="1" applyBorder="1"/>
    <xf numFmtId="0" fontId="9" fillId="0" borderId="9" xfId="0" applyFont="1" applyBorder="1"/>
    <xf numFmtId="2" fontId="4" fillId="7" borderId="10" xfId="0" applyNumberFormat="1" applyFont="1" applyFill="1" applyBorder="1" applyAlignment="1">
      <alignment horizontal="center"/>
    </xf>
    <xf numFmtId="0" fontId="9" fillId="0" borderId="11" xfId="0" applyFont="1" applyBorder="1"/>
    <xf numFmtId="0" fontId="9" fillId="0" borderId="27" xfId="0" applyFont="1" applyBorder="1"/>
    <xf numFmtId="2" fontId="4" fillId="7" borderId="26" xfId="1" applyNumberFormat="1" applyFont="1" applyFill="1" applyBorder="1" applyAlignment="1">
      <alignment horizontal="center"/>
    </xf>
    <xf numFmtId="0" fontId="9" fillId="0" borderId="16" xfId="0" applyFont="1" applyBorder="1"/>
    <xf numFmtId="2" fontId="4" fillId="7" borderId="10" xfId="1" applyNumberFormat="1" applyFont="1" applyFill="1" applyBorder="1" applyAlignment="1">
      <alignment horizontal="center"/>
    </xf>
    <xf numFmtId="2" fontId="14" fillId="7" borderId="10" xfId="0" applyNumberFormat="1" applyFont="1" applyFill="1" applyBorder="1"/>
    <xf numFmtId="2" fontId="14" fillId="7" borderId="10" xfId="0" applyNumberFormat="1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Alignment="1">
      <alignment horizontal="center"/>
    </xf>
    <xf numFmtId="0" fontId="9" fillId="0" borderId="0" xfId="0" applyFont="1" applyFill="1" applyBorder="1"/>
    <xf numFmtId="0" fontId="9" fillId="0" borderId="0" xfId="0" applyFont="1" applyBorder="1" applyProtection="1">
      <protection locked="0"/>
    </xf>
    <xf numFmtId="0" fontId="12" fillId="0" borderId="0" xfId="0" applyFont="1" applyBorder="1" applyAlignment="1">
      <alignment horizontal="center"/>
    </xf>
    <xf numFmtId="0" fontId="15" fillId="7" borderId="1" xfId="0" applyFont="1" applyFill="1" applyBorder="1" applyAlignment="1" applyProtection="1">
      <alignment vertical="center"/>
      <protection locked="0"/>
    </xf>
    <xf numFmtId="2" fontId="7" fillId="7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Border="1"/>
    <xf numFmtId="0" fontId="13" fillId="2" borderId="10" xfId="0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2" fontId="13" fillId="2" borderId="5" xfId="0" applyNumberFormat="1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Fill="1"/>
    <xf numFmtId="0" fontId="16" fillId="0" borderId="0" xfId="0" applyFont="1" applyAlignment="1">
      <alignment horizontal="right"/>
    </xf>
    <xf numFmtId="0" fontId="16" fillId="0" borderId="13" xfId="0" applyFont="1" applyBorder="1"/>
    <xf numFmtId="0" fontId="17" fillId="0" borderId="0" xfId="0" applyFont="1"/>
    <xf numFmtId="0" fontId="13" fillId="0" borderId="1" xfId="1" applyFont="1" applyBorder="1"/>
    <xf numFmtId="0" fontId="13" fillId="0" borderId="1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0" fillId="0" borderId="0" xfId="1" applyFont="1"/>
    <xf numFmtId="0" fontId="13" fillId="0" borderId="1" xfId="1" applyFont="1" applyBorder="1" applyProtection="1">
      <protection locked="0"/>
    </xf>
    <xf numFmtId="0" fontId="13" fillId="0" borderId="1" xfId="1" applyFont="1" applyBorder="1" applyAlignment="1" applyProtection="1">
      <alignment horizontal="center"/>
      <protection locked="0"/>
    </xf>
    <xf numFmtId="0" fontId="13" fillId="0" borderId="0" xfId="1" applyFont="1" applyBorder="1" applyAlignment="1"/>
    <xf numFmtId="0" fontId="13" fillId="0" borderId="1" xfId="1" applyFont="1" applyFill="1" applyBorder="1" applyAlignment="1" applyProtection="1">
      <alignment horizontal="center"/>
      <protection locked="0"/>
    </xf>
    <xf numFmtId="0" fontId="13" fillId="0" borderId="0" xfId="1" applyFont="1" applyBorder="1" applyAlignment="1">
      <alignment horizontal="center" wrapText="1"/>
    </xf>
    <xf numFmtId="0" fontId="16" fillId="7" borderId="42" xfId="0" applyFont="1" applyFill="1" applyBorder="1" applyAlignment="1">
      <alignment horizontal="center" vertical="center" wrapText="1"/>
    </xf>
    <xf numFmtId="0" fontId="10" fillId="3" borderId="34" xfId="1" applyFont="1" applyFill="1" applyBorder="1" applyAlignment="1">
      <alignment horizontal="center" vertical="center" wrapText="1"/>
    </xf>
    <xf numFmtId="0" fontId="10" fillId="3" borderId="39" xfId="1" applyFont="1" applyFill="1" applyBorder="1" applyAlignment="1">
      <alignment horizontal="center" vertical="center" wrapText="1"/>
    </xf>
    <xf numFmtId="0" fontId="16" fillId="0" borderId="1" xfId="0" applyFont="1" applyFill="1" applyBorder="1"/>
    <xf numFmtId="0" fontId="10" fillId="5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2" fontId="10" fillId="7" borderId="1" xfId="0" applyNumberFormat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 vertical="center" wrapText="1"/>
    </xf>
    <xf numFmtId="2" fontId="16" fillId="0" borderId="0" xfId="0" applyNumberFormat="1" applyFont="1"/>
    <xf numFmtId="2" fontId="10" fillId="3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left" wrapText="1"/>
    </xf>
    <xf numFmtId="0" fontId="10" fillId="5" borderId="1" xfId="0" applyFont="1" applyFill="1" applyBorder="1"/>
    <xf numFmtId="0" fontId="18" fillId="0" borderId="0" xfId="0" applyFont="1"/>
    <xf numFmtId="0" fontId="13" fillId="5" borderId="1" xfId="0" applyFont="1" applyFill="1" applyBorder="1" applyAlignment="1">
      <alignment horizontal="center" vertical="center"/>
    </xf>
    <xf numFmtId="0" fontId="13" fillId="5" borderId="8" xfId="1" applyFont="1" applyFill="1" applyBorder="1" applyAlignment="1">
      <alignment horizontal="center"/>
    </xf>
    <xf numFmtId="2" fontId="13" fillId="5" borderId="8" xfId="1" applyNumberFormat="1" applyFont="1" applyFill="1" applyBorder="1" applyAlignment="1">
      <alignment horizontal="center"/>
    </xf>
    <xf numFmtId="2" fontId="13" fillId="5" borderId="8" xfId="0" applyNumberFormat="1" applyFont="1" applyFill="1" applyBorder="1" applyAlignment="1">
      <alignment horizontal="center" vertical="center"/>
    </xf>
    <xf numFmtId="0" fontId="18" fillId="0" borderId="0" xfId="0" applyFont="1" applyProtection="1">
      <protection locked="0"/>
    </xf>
    <xf numFmtId="0" fontId="18" fillId="2" borderId="28" xfId="0" applyFont="1" applyFill="1" applyBorder="1" applyProtection="1">
      <protection locked="0"/>
    </xf>
    <xf numFmtId="0" fontId="16" fillId="0" borderId="6" xfId="0" applyFont="1" applyFill="1" applyBorder="1"/>
    <xf numFmtId="0" fontId="10" fillId="4" borderId="1" xfId="0" applyFont="1" applyFill="1" applyBorder="1"/>
    <xf numFmtId="0" fontId="10" fillId="0" borderId="5" xfId="0" applyFont="1" applyFill="1" applyBorder="1" applyAlignment="1">
      <alignment horizontal="center" vertical="center"/>
    </xf>
    <xf numFmtId="2" fontId="10" fillId="7" borderId="40" xfId="0" applyNumberFormat="1" applyFont="1" applyFill="1" applyBorder="1" applyAlignment="1">
      <alignment horizontal="center"/>
    </xf>
    <xf numFmtId="2" fontId="10" fillId="3" borderId="5" xfId="0" applyNumberFormat="1" applyFont="1" applyFill="1" applyBorder="1" applyAlignment="1">
      <alignment horizontal="center"/>
    </xf>
    <xf numFmtId="0" fontId="10" fillId="4" borderId="5" xfId="0" applyFont="1" applyFill="1" applyBorder="1"/>
    <xf numFmtId="0" fontId="16" fillId="0" borderId="4" xfId="0" applyFont="1" applyFill="1" applyBorder="1"/>
    <xf numFmtId="0" fontId="10" fillId="0" borderId="5" xfId="0" applyFont="1" applyFill="1" applyBorder="1" applyAlignment="1">
      <alignment horizontal="center"/>
    </xf>
    <xf numFmtId="2" fontId="10" fillId="7" borderId="43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wrapText="1"/>
    </xf>
    <xf numFmtId="0" fontId="16" fillId="0" borderId="27" xfId="0" applyFont="1" applyFill="1" applyBorder="1"/>
    <xf numFmtId="0" fontId="10" fillId="4" borderId="8" xfId="0" applyFont="1" applyFill="1" applyBorder="1"/>
    <xf numFmtId="2" fontId="10" fillId="3" borderId="8" xfId="0" applyNumberFormat="1" applyFont="1" applyFill="1" applyBorder="1" applyAlignment="1">
      <alignment horizontal="center"/>
    </xf>
    <xf numFmtId="0" fontId="16" fillId="0" borderId="24" xfId="0" applyFont="1" applyFill="1" applyBorder="1"/>
    <xf numFmtId="0" fontId="10" fillId="4" borderId="1" xfId="0" applyFont="1" applyFill="1" applyBorder="1" applyAlignment="1">
      <alignment vertical="justify"/>
    </xf>
    <xf numFmtId="0" fontId="10" fillId="0" borderId="26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 vertical="center"/>
    </xf>
    <xf numFmtId="2" fontId="13" fillId="4" borderId="18" xfId="0" applyNumberFormat="1" applyFont="1" applyFill="1" applyBorder="1" applyAlignment="1">
      <alignment horizontal="center" vertical="center"/>
    </xf>
    <xf numFmtId="2" fontId="13" fillId="4" borderId="36" xfId="0" applyNumberFormat="1" applyFont="1" applyFill="1" applyBorder="1" applyAlignment="1">
      <alignment horizontal="center" vertical="center"/>
    </xf>
    <xf numFmtId="2" fontId="13" fillId="4" borderId="19" xfId="0" applyNumberFormat="1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2" fontId="13" fillId="4" borderId="8" xfId="0" applyNumberFormat="1" applyFont="1" applyFill="1" applyBorder="1" applyAlignment="1">
      <alignment horizontal="center" vertical="center"/>
    </xf>
    <xf numFmtId="2" fontId="13" fillId="4" borderId="44" xfId="0" applyNumberFormat="1" applyFont="1" applyFill="1" applyBorder="1" applyAlignment="1">
      <alignment horizontal="center" vertical="center"/>
    </xf>
    <xf numFmtId="2" fontId="13" fillId="4" borderId="12" xfId="0" applyNumberFormat="1" applyFont="1" applyFill="1" applyBorder="1" applyAlignment="1">
      <alignment horizontal="center" vertical="center"/>
    </xf>
    <xf numFmtId="0" fontId="16" fillId="4" borderId="28" xfId="0" applyFont="1" applyFill="1" applyBorder="1" applyProtection="1">
      <protection locked="0"/>
    </xf>
    <xf numFmtId="0" fontId="10" fillId="2" borderId="1" xfId="0" applyFont="1" applyFill="1" applyBorder="1"/>
    <xf numFmtId="0" fontId="10" fillId="7" borderId="5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/>
    </xf>
    <xf numFmtId="0" fontId="16" fillId="0" borderId="0" xfId="0" applyFont="1" applyBorder="1"/>
    <xf numFmtId="0" fontId="10" fillId="2" borderId="1" xfId="0" applyFont="1" applyFill="1" applyBorder="1" applyAlignment="1">
      <alignment vertical="justify"/>
    </xf>
    <xf numFmtId="0" fontId="10" fillId="2" borderId="8" xfId="0" applyFont="1" applyFill="1" applyBorder="1"/>
    <xf numFmtId="2" fontId="13" fillId="2" borderId="40" xfId="0" applyNumberFormat="1" applyFont="1" applyFill="1" applyBorder="1" applyAlignment="1">
      <alignment horizontal="center" vertical="center"/>
    </xf>
    <xf numFmtId="2" fontId="13" fillId="2" borderId="5" xfId="0" applyNumberFormat="1" applyFont="1" applyFill="1" applyBorder="1" applyAlignment="1">
      <alignment horizontal="center" vertical="center"/>
    </xf>
    <xf numFmtId="2" fontId="13" fillId="2" borderId="7" xfId="0" applyNumberFormat="1" applyFont="1" applyFill="1" applyBorder="1" applyAlignment="1">
      <alignment horizontal="center" vertical="center"/>
    </xf>
    <xf numFmtId="0" fontId="16" fillId="4" borderId="0" xfId="0" applyFont="1" applyFill="1" applyBorder="1" applyProtection="1">
      <protection locked="0"/>
    </xf>
    <xf numFmtId="0" fontId="18" fillId="0" borderId="0" xfId="0" applyFont="1" applyBorder="1" applyAlignment="1">
      <alignment horizontal="center"/>
    </xf>
    <xf numFmtId="0" fontId="10" fillId="6" borderId="6" xfId="0" applyFont="1" applyFill="1" applyBorder="1" applyAlignment="1">
      <alignment horizontal="right"/>
    </xf>
    <xf numFmtId="0" fontId="10" fillId="6" borderId="5" xfId="0" applyFont="1" applyFill="1" applyBorder="1"/>
    <xf numFmtId="2" fontId="13" fillId="6" borderId="43" xfId="0" applyNumberFormat="1" applyFont="1" applyFill="1" applyBorder="1" applyAlignment="1">
      <alignment horizontal="center"/>
    </xf>
    <xf numFmtId="2" fontId="10" fillId="6" borderId="1" xfId="0" applyNumberFormat="1" applyFont="1" applyFill="1" applyBorder="1" applyAlignment="1">
      <alignment horizontal="center"/>
    </xf>
    <xf numFmtId="0" fontId="16" fillId="7" borderId="0" xfId="0" applyFont="1" applyFill="1" applyBorder="1" applyProtection="1">
      <protection locked="0"/>
    </xf>
    <xf numFmtId="0" fontId="16" fillId="7" borderId="0" xfId="0" applyFont="1" applyFill="1"/>
    <xf numFmtId="0" fontId="10" fillId="6" borderId="4" xfId="0" applyFont="1" applyFill="1" applyBorder="1" applyAlignment="1">
      <alignment horizontal="right"/>
    </xf>
    <xf numFmtId="0" fontId="10" fillId="6" borderId="1" xfId="0" applyFont="1" applyFill="1" applyBorder="1"/>
    <xf numFmtId="0" fontId="10" fillId="6" borderId="24" xfId="0" applyFont="1" applyFill="1" applyBorder="1" applyAlignment="1">
      <alignment horizontal="right"/>
    </xf>
    <xf numFmtId="2" fontId="10" fillId="6" borderId="8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vertical="justify"/>
    </xf>
    <xf numFmtId="0" fontId="13" fillId="6" borderId="1" xfId="0" applyFont="1" applyFill="1" applyBorder="1" applyAlignment="1">
      <alignment horizontal="center"/>
    </xf>
    <xf numFmtId="2" fontId="13" fillId="6" borderId="32" xfId="0" applyNumberFormat="1" applyFont="1" applyFill="1" applyBorder="1" applyAlignment="1">
      <alignment horizontal="center"/>
    </xf>
    <xf numFmtId="0" fontId="18" fillId="6" borderId="10" xfId="0" applyFont="1" applyFill="1" applyBorder="1" applyAlignment="1">
      <alignment horizontal="center"/>
    </xf>
    <xf numFmtId="0" fontId="18" fillId="8" borderId="10" xfId="0" applyFont="1" applyFill="1" applyBorder="1" applyAlignment="1">
      <alignment horizontal="center"/>
    </xf>
    <xf numFmtId="2" fontId="18" fillId="6" borderId="33" xfId="0" applyNumberFormat="1" applyFont="1" applyFill="1" applyBorder="1" applyAlignment="1">
      <alignment horizontal="center"/>
    </xf>
    <xf numFmtId="2" fontId="13" fillId="6" borderId="10" xfId="0" applyNumberFormat="1" applyFont="1" applyFill="1" applyBorder="1" applyAlignment="1">
      <alignment horizontal="center"/>
    </xf>
    <xf numFmtId="2" fontId="13" fillId="6" borderId="11" xfId="0" applyNumberFormat="1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 vertical="center"/>
    </xf>
    <xf numFmtId="2" fontId="13" fillId="6" borderId="26" xfId="0" applyNumberFormat="1" applyFont="1" applyFill="1" applyBorder="1" applyAlignment="1">
      <alignment horizontal="center" vertical="center"/>
    </xf>
    <xf numFmtId="2" fontId="13" fillId="6" borderId="46" xfId="0" applyNumberFormat="1" applyFont="1" applyFill="1" applyBorder="1" applyAlignment="1">
      <alignment horizontal="center" vertical="center"/>
    </xf>
    <xf numFmtId="2" fontId="16" fillId="6" borderId="15" xfId="0" applyNumberFormat="1" applyFont="1" applyFill="1" applyBorder="1" applyAlignment="1" applyProtection="1">
      <alignment horizontal="center"/>
      <protection locked="0"/>
    </xf>
    <xf numFmtId="2" fontId="13" fillId="3" borderId="26" xfId="0" applyNumberFormat="1" applyFont="1" applyFill="1" applyBorder="1" applyAlignment="1">
      <alignment horizontal="center"/>
    </xf>
    <xf numFmtId="2" fontId="13" fillId="3" borderId="42" xfId="0" applyNumberFormat="1" applyFont="1" applyFill="1" applyBorder="1" applyAlignment="1">
      <alignment horizontal="center"/>
    </xf>
    <xf numFmtId="2" fontId="13" fillId="3" borderId="8" xfId="0" applyNumberFormat="1" applyFont="1" applyFill="1" applyBorder="1" applyAlignment="1">
      <alignment horizontal="center"/>
    </xf>
    <xf numFmtId="2" fontId="13" fillId="3" borderId="12" xfId="0" applyNumberFormat="1" applyFont="1" applyFill="1" applyBorder="1" applyAlignment="1">
      <alignment horizontal="center"/>
    </xf>
    <xf numFmtId="0" fontId="16" fillId="3" borderId="28" xfId="0" applyFont="1" applyFill="1" applyBorder="1" applyProtection="1">
      <protection locked="0"/>
    </xf>
    <xf numFmtId="0" fontId="13" fillId="3" borderId="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2" fontId="13" fillId="3" borderId="10" xfId="0" applyNumberFormat="1" applyFont="1" applyFill="1" applyBorder="1" applyAlignment="1">
      <alignment horizontal="center"/>
    </xf>
    <xf numFmtId="2" fontId="13" fillId="3" borderId="33" xfId="0" applyNumberFormat="1" applyFont="1" applyFill="1" applyBorder="1" applyAlignment="1">
      <alignment horizontal="center"/>
    </xf>
    <xf numFmtId="2" fontId="13" fillId="3" borderId="11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vertical="justify" wrapText="1"/>
    </xf>
    <xf numFmtId="0" fontId="16" fillId="0" borderId="13" xfId="0" applyFont="1" applyFill="1" applyBorder="1"/>
    <xf numFmtId="0" fontId="16" fillId="0" borderId="13" xfId="0" applyFont="1" applyBorder="1" applyProtection="1">
      <protection locked="0"/>
    </xf>
    <xf numFmtId="14" fontId="16" fillId="0" borderId="13" xfId="0" applyNumberFormat="1" applyFont="1" applyBorder="1" applyProtection="1">
      <protection locked="0"/>
    </xf>
    <xf numFmtId="0" fontId="16" fillId="0" borderId="0" xfId="0" applyFont="1" applyAlignment="1">
      <alignment vertical="justify"/>
    </xf>
    <xf numFmtId="0" fontId="10" fillId="0" borderId="0" xfId="0" applyFont="1" applyFill="1"/>
    <xf numFmtId="0" fontId="13" fillId="5" borderId="10" xfId="0" applyFont="1" applyFill="1" applyBorder="1" applyAlignment="1">
      <alignment horizontal="center" vertical="center"/>
    </xf>
    <xf numFmtId="2" fontId="13" fillId="5" borderId="10" xfId="0" applyNumberFormat="1" applyFont="1" applyFill="1" applyBorder="1" applyAlignment="1">
      <alignment horizontal="center" vertical="center"/>
    </xf>
    <xf numFmtId="2" fontId="13" fillId="5" borderId="33" xfId="0" applyNumberFormat="1" applyFont="1" applyFill="1" applyBorder="1" applyAlignment="1">
      <alignment horizontal="center" vertical="center"/>
    </xf>
    <xf numFmtId="2" fontId="13" fillId="5" borderId="25" xfId="0" applyNumberFormat="1" applyFont="1" applyFill="1" applyBorder="1" applyAlignment="1">
      <alignment horizontal="center" vertical="center"/>
    </xf>
    <xf numFmtId="2" fontId="13" fillId="5" borderId="28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2" fontId="13" fillId="4" borderId="10" xfId="0" applyNumberFormat="1" applyFont="1" applyFill="1" applyBorder="1" applyAlignment="1">
      <alignment horizontal="center" vertical="center"/>
    </xf>
    <xf numFmtId="0" fontId="13" fillId="4" borderId="33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2" fontId="13" fillId="4" borderId="11" xfId="0" applyNumberFormat="1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/>
    </xf>
    <xf numFmtId="2" fontId="13" fillId="2" borderId="45" xfId="0" applyNumberFormat="1" applyFont="1" applyFill="1" applyBorder="1" applyAlignment="1">
      <alignment horizontal="center"/>
    </xf>
    <xf numFmtId="2" fontId="13" fillId="2" borderId="29" xfId="0" applyNumberFormat="1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2" fontId="13" fillId="6" borderId="1" xfId="0" applyNumberFormat="1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/>
    </xf>
    <xf numFmtId="2" fontId="13" fillId="6" borderId="8" xfId="0" applyNumberFormat="1" applyFont="1" applyFill="1" applyBorder="1" applyAlignment="1">
      <alignment horizontal="center"/>
    </xf>
    <xf numFmtId="2" fontId="13" fillId="6" borderId="5" xfId="0" applyNumberFormat="1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 vertical="center"/>
    </xf>
    <xf numFmtId="2" fontId="13" fillId="6" borderId="18" xfId="0" applyNumberFormat="1" applyFont="1" applyFill="1" applyBorder="1" applyAlignment="1">
      <alignment horizontal="center" vertical="center"/>
    </xf>
    <xf numFmtId="2" fontId="13" fillId="6" borderId="36" xfId="0" applyNumberFormat="1" applyFont="1" applyFill="1" applyBorder="1" applyAlignment="1">
      <alignment horizontal="center" vertical="center"/>
    </xf>
    <xf numFmtId="2" fontId="13" fillId="6" borderId="19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7" fillId="7" borderId="8" xfId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right"/>
    </xf>
    <xf numFmtId="0" fontId="4" fillId="0" borderId="1" xfId="1" applyFont="1" applyBorder="1" applyAlignment="1">
      <alignment horizontal="center"/>
    </xf>
    <xf numFmtId="0" fontId="13" fillId="0" borderId="0" xfId="1" applyFont="1" applyBorder="1" applyAlignment="1" applyProtection="1">
      <alignment wrapText="1"/>
      <protection locked="0"/>
    </xf>
    <xf numFmtId="9" fontId="20" fillId="7" borderId="8" xfId="1" applyNumberFormat="1" applyFont="1" applyFill="1" applyBorder="1" applyAlignment="1">
      <alignment horizontal="center" vertical="center" wrapText="1"/>
    </xf>
    <xf numFmtId="0" fontId="20" fillId="7" borderId="8" xfId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justify"/>
    </xf>
    <xf numFmtId="0" fontId="10" fillId="5" borderId="1" xfId="0" applyFont="1" applyFill="1" applyBorder="1" applyAlignment="1">
      <alignment horizontal="left" vertical="justify"/>
    </xf>
    <xf numFmtId="0" fontId="8" fillId="7" borderId="10" xfId="0" applyFont="1" applyFill="1" applyBorder="1" applyAlignment="1">
      <alignment horizontal="center" wrapText="1"/>
    </xf>
    <xf numFmtId="0" fontId="7" fillId="7" borderId="15" xfId="1" applyFont="1" applyFill="1" applyBorder="1" applyAlignment="1">
      <alignment horizontal="center" vertical="center" wrapText="1"/>
    </xf>
    <xf numFmtId="0" fontId="7" fillId="7" borderId="38" xfId="1" applyFont="1" applyFill="1" applyBorder="1" applyAlignment="1">
      <alignment horizontal="center" vertical="center" wrapText="1"/>
    </xf>
    <xf numFmtId="0" fontId="7" fillId="7" borderId="18" xfId="1" applyFont="1" applyFill="1" applyBorder="1" applyAlignment="1">
      <alignment horizontal="center" vertical="center" wrapText="1"/>
    </xf>
    <xf numFmtId="0" fontId="7" fillId="7" borderId="8" xfId="1" applyFont="1" applyFill="1" applyBorder="1" applyAlignment="1">
      <alignment horizontal="center" vertical="center" wrapText="1"/>
    </xf>
    <xf numFmtId="0" fontId="4" fillId="7" borderId="26" xfId="1" applyFont="1" applyFill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7" borderId="36" xfId="1" applyFont="1" applyFill="1" applyBorder="1" applyAlignment="1">
      <alignment horizontal="center" vertical="center" wrapText="1"/>
    </xf>
    <xf numFmtId="0" fontId="7" fillId="7" borderId="37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3" fillId="7" borderId="10" xfId="1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9" fillId="0" borderId="3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7" borderId="32" xfId="1" applyFont="1" applyFill="1" applyBorder="1" applyAlignment="1">
      <alignment horizontal="center" vertical="center" wrapText="1"/>
    </xf>
    <xf numFmtId="0" fontId="9" fillId="0" borderId="13" xfId="0" applyFont="1" applyBorder="1" applyAlignment="1" applyProtection="1">
      <alignment horizontal="center"/>
      <protection locked="0"/>
    </xf>
    <xf numFmtId="0" fontId="19" fillId="0" borderId="2" xfId="0" applyFont="1" applyBorder="1" applyAlignment="1">
      <alignment horizontal="center"/>
    </xf>
    <xf numFmtId="0" fontId="10" fillId="7" borderId="40" xfId="1" applyFont="1" applyFill="1" applyBorder="1" applyAlignment="1">
      <alignment horizontal="center" vertical="center" wrapText="1"/>
    </xf>
    <xf numFmtId="0" fontId="10" fillId="7" borderId="2" xfId="1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center" vertical="center" wrapText="1"/>
    </xf>
    <xf numFmtId="0" fontId="10" fillId="7" borderId="36" xfId="1" applyFont="1" applyFill="1" applyBorder="1" applyAlignment="1">
      <alignment horizontal="center" vertical="center" wrapText="1"/>
    </xf>
    <xf numFmtId="0" fontId="10" fillId="7" borderId="37" xfId="1" applyFont="1" applyFill="1" applyBorder="1" applyAlignment="1">
      <alignment horizontal="center" vertical="center" wrapText="1"/>
    </xf>
    <xf numFmtId="0" fontId="10" fillId="7" borderId="15" xfId="1" applyFont="1" applyFill="1" applyBorder="1" applyAlignment="1">
      <alignment horizontal="center" vertical="center" wrapText="1"/>
    </xf>
    <xf numFmtId="0" fontId="10" fillId="7" borderId="32" xfId="1" applyFont="1" applyFill="1" applyBorder="1" applyAlignment="1">
      <alignment horizontal="center" vertical="center" wrapText="1"/>
    </xf>
    <xf numFmtId="0" fontId="10" fillId="7" borderId="18" xfId="1" applyFont="1" applyFill="1" applyBorder="1" applyAlignment="1">
      <alignment horizontal="center" vertical="center" wrapText="1"/>
    </xf>
    <xf numFmtId="0" fontId="10" fillId="7" borderId="8" xfId="1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wrapText="1"/>
    </xf>
    <xf numFmtId="0" fontId="13" fillId="3" borderId="26" xfId="0" applyFont="1" applyFill="1" applyBorder="1" applyAlignment="1">
      <alignment horizontal="center" wrapText="1"/>
    </xf>
    <xf numFmtId="0" fontId="13" fillId="4" borderId="22" xfId="0" applyFont="1" applyFill="1" applyBorder="1" applyAlignment="1">
      <alignment horizontal="center"/>
    </xf>
    <xf numFmtId="0" fontId="13" fillId="4" borderId="23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6" borderId="46" xfId="0" applyFont="1" applyFill="1" applyBorder="1" applyAlignment="1">
      <alignment horizontal="center"/>
    </xf>
    <xf numFmtId="0" fontId="13" fillId="6" borderId="47" xfId="0" applyFont="1" applyFill="1" applyBorder="1" applyAlignment="1">
      <alignment horizontal="center"/>
    </xf>
    <xf numFmtId="0" fontId="13" fillId="6" borderId="14" xfId="0" applyFont="1" applyFill="1" applyBorder="1" applyAlignment="1">
      <alignment horizontal="center"/>
    </xf>
    <xf numFmtId="0" fontId="13" fillId="6" borderId="15" xfId="0" applyFont="1" applyFill="1" applyBorder="1" applyAlignment="1">
      <alignment horizontal="center"/>
    </xf>
    <xf numFmtId="0" fontId="13" fillId="6" borderId="22" xfId="0" applyFont="1" applyFill="1" applyBorder="1" applyAlignment="1">
      <alignment horizontal="center"/>
    </xf>
    <xf numFmtId="0" fontId="13" fillId="6" borderId="23" xfId="0" applyFont="1" applyFill="1" applyBorder="1" applyAlignment="1">
      <alignment horizontal="center"/>
    </xf>
    <xf numFmtId="0" fontId="13" fillId="0" borderId="0" xfId="1" applyFont="1" applyBorder="1" applyAlignment="1" applyProtection="1">
      <alignment horizontal="center" vertical="top" wrapText="1"/>
      <protection locked="0"/>
    </xf>
    <xf numFmtId="0" fontId="10" fillId="7" borderId="38" xfId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right"/>
    </xf>
    <xf numFmtId="0" fontId="13" fillId="2" borderId="5" xfId="0" applyFont="1" applyFill="1" applyBorder="1" applyAlignment="1">
      <alignment horizontal="right"/>
    </xf>
    <xf numFmtId="0" fontId="13" fillId="2" borderId="30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13" fillId="4" borderId="30" xfId="0" applyFont="1" applyFill="1" applyBorder="1" applyAlignment="1">
      <alignment horizontal="center"/>
    </xf>
    <xf numFmtId="0" fontId="13" fillId="4" borderId="3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5" borderId="8" xfId="1" applyFont="1" applyFill="1" applyBorder="1" applyAlignment="1">
      <alignment horizontal="center"/>
    </xf>
    <xf numFmtId="0" fontId="13" fillId="5" borderId="22" xfId="0" applyFont="1" applyFill="1" applyBorder="1" applyAlignment="1">
      <alignment horizontal="center"/>
    </xf>
    <xf numFmtId="0" fontId="13" fillId="5" borderId="23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10" fillId="0" borderId="17" xfId="1" applyFont="1" applyBorder="1" applyAlignment="1">
      <alignment horizontal="center" vertical="center" wrapText="1"/>
    </xf>
    <xf numFmtId="0" fontId="10" fillId="0" borderId="24" xfId="1" applyFont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4"/>
    <cellStyle name="Обычный 4" xfId="3"/>
    <cellStyle name="Финансовый 2" xfId="2"/>
    <cellStyle name="Финансовый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topLeftCell="A2" zoomScale="80" zoomScaleNormal="80" workbookViewId="0">
      <selection activeCell="O11" sqref="O11"/>
    </sheetView>
  </sheetViews>
  <sheetFormatPr defaultColWidth="9.42578125" defaultRowHeight="12.75" x14ac:dyDescent="0.2"/>
  <cols>
    <col min="1" max="1" width="9.42578125" style="22" customWidth="1"/>
    <col min="2" max="2" width="5.5703125" style="22" customWidth="1"/>
    <col min="3" max="3" width="45.7109375" style="22" customWidth="1"/>
    <col min="4" max="4" width="10.28515625" style="27" customWidth="1"/>
    <col min="5" max="5" width="20.140625" style="22" customWidth="1"/>
    <col min="6" max="6" width="9.5703125" style="22" customWidth="1"/>
    <col min="7" max="8" width="10.5703125" style="22" customWidth="1"/>
    <col min="9" max="9" width="14.140625" style="22" customWidth="1"/>
    <col min="10" max="10" width="17.140625" style="22" customWidth="1"/>
    <col min="11" max="11" width="12.42578125" style="22" customWidth="1"/>
    <col min="12" max="16384" width="9.42578125" style="22"/>
  </cols>
  <sheetData>
    <row r="1" spans="1:13" ht="35.25" hidden="1" customHeight="1" x14ac:dyDescent="0.3">
      <c r="B1" s="1"/>
      <c r="C1" s="2"/>
      <c r="D1" s="3"/>
      <c r="E1" s="3"/>
      <c r="J1" s="21"/>
    </row>
    <row r="2" spans="1:13" ht="15" x14ac:dyDescent="0.25">
      <c r="B2" s="4"/>
      <c r="C2" s="5"/>
      <c r="D2" s="5"/>
      <c r="E2" s="5"/>
      <c r="J2" s="98" t="s">
        <v>113</v>
      </c>
    </row>
    <row r="3" spans="1:13" s="23" customFormat="1" x14ac:dyDescent="0.2">
      <c r="B3" s="4"/>
      <c r="C3" s="5"/>
      <c r="D3" s="5"/>
      <c r="E3" s="5"/>
      <c r="J3" s="13" t="s">
        <v>55</v>
      </c>
    </row>
    <row r="4" spans="1:13" s="23" customFormat="1" ht="15" x14ac:dyDescent="0.25">
      <c r="B4" s="4"/>
      <c r="C4" s="5"/>
      <c r="D4" s="5"/>
      <c r="E4" s="6"/>
      <c r="F4" s="24"/>
      <c r="G4" s="24"/>
      <c r="H4" s="24"/>
      <c r="I4" s="8" t="s">
        <v>56</v>
      </c>
      <c r="J4" s="13" t="s">
        <v>57</v>
      </c>
    </row>
    <row r="5" spans="1:13" s="23" customFormat="1" x14ac:dyDescent="0.2">
      <c r="B5" s="11"/>
      <c r="C5" s="11" t="s">
        <v>85</v>
      </c>
      <c r="D5" s="11"/>
      <c r="E5" s="11"/>
      <c r="F5" s="11"/>
      <c r="G5" s="11"/>
      <c r="H5" s="11"/>
      <c r="I5" s="8" t="s">
        <v>58</v>
      </c>
      <c r="J5" s="14"/>
    </row>
    <row r="6" spans="1:13" ht="14.45" customHeight="1" x14ac:dyDescent="0.2">
      <c r="B6" s="7"/>
      <c r="C6" s="7"/>
      <c r="D6" s="250" t="s">
        <v>59</v>
      </c>
      <c r="E6" s="250"/>
      <c r="F6" s="12"/>
      <c r="G6" s="7"/>
      <c r="H6" s="7"/>
      <c r="I6" s="7"/>
      <c r="J6" s="7"/>
    </row>
    <row r="7" spans="1:13" s="23" customFormat="1" ht="12.95" x14ac:dyDescent="0.3">
      <c r="B7" s="15"/>
      <c r="C7" s="15"/>
      <c r="D7" s="15"/>
      <c r="E7" s="25"/>
      <c r="F7" s="25"/>
      <c r="G7" s="15"/>
      <c r="H7" s="15"/>
      <c r="I7" s="15"/>
      <c r="J7" s="15"/>
    </row>
    <row r="8" spans="1:13" s="23" customFormat="1" ht="13.5" customHeight="1" x14ac:dyDescent="0.2">
      <c r="B8" s="16"/>
      <c r="C8" s="7"/>
      <c r="D8" s="7"/>
      <c r="E8" s="17" t="s">
        <v>60</v>
      </c>
      <c r="F8" s="253" t="s">
        <v>61</v>
      </c>
      <c r="G8" s="253"/>
      <c r="H8" s="19"/>
      <c r="I8" s="19"/>
      <c r="J8" s="7"/>
    </row>
    <row r="9" spans="1:13" s="23" customFormat="1" ht="15" customHeight="1" x14ac:dyDescent="0.25">
      <c r="B9" s="25"/>
      <c r="C9" s="8"/>
      <c r="D9" s="9" t="s">
        <v>0</v>
      </c>
      <c r="E9" s="18"/>
      <c r="F9" s="254"/>
      <c r="G9" s="254"/>
      <c r="H9" s="7" t="s">
        <v>62</v>
      </c>
      <c r="I9" s="7"/>
      <c r="J9" s="7"/>
      <c r="K9" s="7"/>
      <c r="L9" s="7"/>
      <c r="M9" s="7"/>
    </row>
    <row r="10" spans="1:13" s="23" customFormat="1" ht="15" customHeight="1" x14ac:dyDescent="0.25">
      <c r="B10" s="25"/>
      <c r="C10" s="8"/>
      <c r="D10" s="9"/>
      <c r="E10" s="20"/>
      <c r="F10" s="20"/>
      <c r="G10" s="20"/>
      <c r="H10" s="7" t="s">
        <v>86</v>
      </c>
      <c r="I10" s="7"/>
      <c r="J10" s="7"/>
      <c r="K10" s="7"/>
      <c r="L10" s="7"/>
      <c r="M10" s="7"/>
    </row>
    <row r="11" spans="1:13" s="23" customFormat="1" ht="15" customHeight="1" x14ac:dyDescent="0.25">
      <c r="B11" s="25"/>
      <c r="C11" s="247" t="s">
        <v>112</v>
      </c>
      <c r="D11" s="247"/>
      <c r="E11" s="20"/>
      <c r="F11" s="20"/>
      <c r="G11" s="20"/>
      <c r="H11" s="7" t="s">
        <v>87</v>
      </c>
      <c r="I11" s="7"/>
      <c r="J11" s="87">
        <f>D55</f>
        <v>0</v>
      </c>
      <c r="K11" s="7"/>
      <c r="L11" s="7"/>
      <c r="M11" s="10"/>
    </row>
    <row r="12" spans="1:13" ht="12.95" x14ac:dyDescent="0.3">
      <c r="C12" s="26"/>
      <c r="D12" s="26"/>
      <c r="E12" s="26"/>
      <c r="F12" s="26"/>
      <c r="G12" s="26"/>
      <c r="H12" s="26"/>
      <c r="I12" s="26"/>
      <c r="J12" s="26"/>
    </row>
    <row r="13" spans="1:13" ht="15.95" thickBot="1" x14ac:dyDescent="0.4">
      <c r="J13" s="28"/>
    </row>
    <row r="14" spans="1:13" ht="12.95" customHeight="1" x14ac:dyDescent="0.2">
      <c r="A14" s="245" t="s">
        <v>63</v>
      </c>
      <c r="B14" s="246"/>
      <c r="C14" s="240" t="s">
        <v>66</v>
      </c>
      <c r="D14" s="242" t="s">
        <v>21</v>
      </c>
      <c r="E14" s="242" t="s">
        <v>70</v>
      </c>
      <c r="F14" s="248" t="s">
        <v>67</v>
      </c>
      <c r="G14" s="249"/>
      <c r="H14" s="249"/>
      <c r="I14" s="240"/>
      <c r="J14" s="248" t="s">
        <v>71</v>
      </c>
      <c r="K14" s="255" t="s">
        <v>72</v>
      </c>
    </row>
    <row r="15" spans="1:13" ht="123.6" customHeight="1" x14ac:dyDescent="0.2">
      <c r="A15" s="29" t="s">
        <v>64</v>
      </c>
      <c r="B15" s="30" t="s">
        <v>65</v>
      </c>
      <c r="C15" s="241"/>
      <c r="D15" s="243"/>
      <c r="E15" s="243"/>
      <c r="F15" s="31" t="s">
        <v>68</v>
      </c>
      <c r="G15" s="231" t="s">
        <v>28</v>
      </c>
      <c r="H15" s="231" t="s">
        <v>69</v>
      </c>
      <c r="I15" s="231" t="s">
        <v>30</v>
      </c>
      <c r="J15" s="259"/>
      <c r="K15" s="256"/>
    </row>
    <row r="16" spans="1:13" ht="12.6" customHeight="1" x14ac:dyDescent="0.3">
      <c r="A16" s="32">
        <v>1</v>
      </c>
      <c r="B16" s="33">
        <v>2</v>
      </c>
      <c r="C16" s="33">
        <v>3</v>
      </c>
      <c r="D16" s="33">
        <v>4</v>
      </c>
      <c r="E16" s="33">
        <v>5</v>
      </c>
      <c r="F16" s="34">
        <v>6</v>
      </c>
      <c r="G16" s="33">
        <v>7</v>
      </c>
      <c r="H16" s="33">
        <v>8</v>
      </c>
      <c r="I16" s="33">
        <v>9</v>
      </c>
      <c r="J16" s="33">
        <v>10</v>
      </c>
      <c r="K16" s="35">
        <v>11</v>
      </c>
    </row>
    <row r="17" spans="1:11" x14ac:dyDescent="0.2">
      <c r="A17" s="36"/>
      <c r="B17" s="37"/>
      <c r="C17" s="38" t="s">
        <v>103</v>
      </c>
      <c r="D17" s="39"/>
      <c r="E17" s="40"/>
      <c r="F17" s="39"/>
      <c r="G17" s="39"/>
      <c r="H17" s="41">
        <f>ROUND((E17+G17+F17)/29.3/12*42,2)</f>
        <v>0</v>
      </c>
      <c r="I17" s="39"/>
      <c r="J17" s="42">
        <f t="shared" ref="J17:J54" si="0">ROUND(SUM(E17:I17),2)</f>
        <v>0</v>
      </c>
      <c r="K17" s="43"/>
    </row>
    <row r="18" spans="1:11" x14ac:dyDescent="0.2">
      <c r="A18" s="36"/>
      <c r="B18" s="37"/>
      <c r="C18" s="38" t="s">
        <v>10</v>
      </c>
      <c r="D18" s="39"/>
      <c r="E18" s="40"/>
      <c r="F18" s="39"/>
      <c r="G18" s="39"/>
      <c r="H18" s="39"/>
      <c r="I18" s="39"/>
      <c r="J18" s="42">
        <f t="shared" si="0"/>
        <v>0</v>
      </c>
      <c r="K18" s="43"/>
    </row>
    <row r="19" spans="1:11" x14ac:dyDescent="0.2">
      <c r="A19" s="36"/>
      <c r="B19" s="37"/>
      <c r="C19" s="38" t="s">
        <v>8</v>
      </c>
      <c r="D19" s="39"/>
      <c r="E19" s="40"/>
      <c r="F19" s="44"/>
      <c r="G19" s="45"/>
      <c r="H19" s="41">
        <f>ROUND((E19+G19+F19)/29.3/12*42,2)</f>
        <v>0</v>
      </c>
      <c r="I19" s="45"/>
      <c r="J19" s="42">
        <f t="shared" si="0"/>
        <v>0</v>
      </c>
      <c r="K19" s="43"/>
    </row>
    <row r="20" spans="1:11" ht="32.25" customHeight="1" x14ac:dyDescent="0.2">
      <c r="A20" s="36"/>
      <c r="B20" s="37"/>
      <c r="C20" s="237" t="s">
        <v>31</v>
      </c>
      <c r="D20" s="39"/>
      <c r="E20" s="40"/>
      <c r="F20" s="44"/>
      <c r="G20" s="45"/>
      <c r="H20" s="41">
        <f>ROUND((E20+G20+F20)/29.3/12*56,2)</f>
        <v>0</v>
      </c>
      <c r="I20" s="45"/>
      <c r="J20" s="42">
        <f t="shared" si="0"/>
        <v>0</v>
      </c>
      <c r="K20" s="43"/>
    </row>
    <row r="21" spans="1:11" x14ac:dyDescent="0.2">
      <c r="A21" s="36"/>
      <c r="B21" s="37"/>
      <c r="C21" s="38" t="s">
        <v>11</v>
      </c>
      <c r="D21" s="39"/>
      <c r="E21" s="40"/>
      <c r="F21" s="44"/>
      <c r="G21" s="46"/>
      <c r="H21" s="46"/>
      <c r="I21" s="46"/>
      <c r="J21" s="42">
        <f t="shared" si="0"/>
        <v>0</v>
      </c>
      <c r="K21" s="43"/>
    </row>
    <row r="22" spans="1:11" x14ac:dyDescent="0.2">
      <c r="A22" s="36"/>
      <c r="B22" s="37"/>
      <c r="C22" s="38" t="s">
        <v>12</v>
      </c>
      <c r="D22" s="39"/>
      <c r="E22" s="40"/>
      <c r="F22" s="44"/>
      <c r="G22" s="46"/>
      <c r="H22" s="46"/>
      <c r="I22" s="46"/>
      <c r="J22" s="42">
        <f t="shared" si="0"/>
        <v>0</v>
      </c>
      <c r="K22" s="43"/>
    </row>
    <row r="23" spans="1:11" x14ac:dyDescent="0.2">
      <c r="A23" s="36"/>
      <c r="B23" s="37"/>
      <c r="C23" s="38" t="s">
        <v>13</v>
      </c>
      <c r="D23" s="39"/>
      <c r="E23" s="40"/>
      <c r="F23" s="44"/>
      <c r="G23" s="46"/>
      <c r="H23" s="46"/>
      <c r="I23" s="46"/>
      <c r="J23" s="42">
        <f t="shared" si="0"/>
        <v>0</v>
      </c>
      <c r="K23" s="43"/>
    </row>
    <row r="24" spans="1:11" x14ac:dyDescent="0.2">
      <c r="A24" s="36"/>
      <c r="B24" s="37"/>
      <c r="C24" s="47" t="s">
        <v>5</v>
      </c>
      <c r="D24" s="39"/>
      <c r="E24" s="40"/>
      <c r="F24" s="39"/>
      <c r="G24" s="46"/>
      <c r="H24" s="46"/>
      <c r="I24" s="46"/>
      <c r="J24" s="42">
        <f t="shared" si="0"/>
        <v>0</v>
      </c>
      <c r="K24" s="43"/>
    </row>
    <row r="25" spans="1:11" x14ac:dyDescent="0.2">
      <c r="A25" s="36"/>
      <c r="B25" s="37"/>
      <c r="C25" s="41" t="s">
        <v>14</v>
      </c>
      <c r="D25" s="48"/>
      <c r="E25" s="48"/>
      <c r="F25" s="49"/>
      <c r="G25" s="49"/>
      <c r="H25" s="49"/>
      <c r="I25" s="49"/>
      <c r="J25" s="42">
        <f t="shared" si="0"/>
        <v>0</v>
      </c>
      <c r="K25" s="43"/>
    </row>
    <row r="26" spans="1:11" x14ac:dyDescent="0.2">
      <c r="A26" s="36"/>
      <c r="B26" s="37"/>
      <c r="C26" s="41" t="s">
        <v>15</v>
      </c>
      <c r="D26" s="48"/>
      <c r="E26" s="48"/>
      <c r="F26" s="49">
        <f>ROUND(E26*0.1,2)</f>
        <v>0</v>
      </c>
      <c r="G26" s="50"/>
      <c r="H26" s="41">
        <f>ROUND((E26+G26+F26)/29.3/12*28,2)</f>
        <v>0</v>
      </c>
      <c r="I26" s="49"/>
      <c r="J26" s="42">
        <f t="shared" si="0"/>
        <v>0</v>
      </c>
      <c r="K26" s="43"/>
    </row>
    <row r="27" spans="1:11" x14ac:dyDescent="0.2">
      <c r="A27" s="36"/>
      <c r="B27" s="37"/>
      <c r="C27" s="41" t="s">
        <v>23</v>
      </c>
      <c r="D27" s="48"/>
      <c r="E27" s="48"/>
      <c r="F27" s="49">
        <f>ROUND(E27*0.1,2)</f>
        <v>0</v>
      </c>
      <c r="G27" s="49"/>
      <c r="H27" s="41">
        <f>ROUND((E27+G27+F27)/29.3/12*28,2)</f>
        <v>0</v>
      </c>
      <c r="I27" s="85"/>
      <c r="J27" s="42">
        <f t="shared" si="0"/>
        <v>0</v>
      </c>
      <c r="K27" s="43"/>
    </row>
    <row r="28" spans="1:11" x14ac:dyDescent="0.2">
      <c r="A28" s="36"/>
      <c r="B28" s="37"/>
      <c r="C28" s="41" t="s">
        <v>107</v>
      </c>
      <c r="D28" s="48"/>
      <c r="E28" s="48"/>
      <c r="F28" s="49"/>
      <c r="G28" s="49"/>
      <c r="H28" s="49"/>
      <c r="I28" s="49"/>
      <c r="J28" s="42">
        <f t="shared" si="0"/>
        <v>0</v>
      </c>
      <c r="K28" s="43"/>
    </row>
    <row r="29" spans="1:11" x14ac:dyDescent="0.2">
      <c r="A29" s="36"/>
      <c r="B29" s="37"/>
      <c r="C29" s="41" t="s">
        <v>74</v>
      </c>
      <c r="D29" s="48"/>
      <c r="E29" s="48"/>
      <c r="F29" s="49"/>
      <c r="G29" s="49"/>
      <c r="H29" s="49"/>
      <c r="I29" s="49"/>
      <c r="J29" s="42">
        <f t="shared" si="0"/>
        <v>0</v>
      </c>
      <c r="K29" s="43"/>
    </row>
    <row r="30" spans="1:11" x14ac:dyDescent="0.2">
      <c r="A30" s="36"/>
      <c r="B30" s="37"/>
      <c r="C30" s="51" t="s">
        <v>109</v>
      </c>
      <c r="D30" s="48"/>
      <c r="E30" s="48"/>
      <c r="F30" s="49"/>
      <c r="G30" s="49"/>
      <c r="H30" s="49"/>
      <c r="I30" s="49"/>
      <c r="J30" s="42">
        <f t="shared" si="0"/>
        <v>0</v>
      </c>
      <c r="K30" s="43"/>
    </row>
    <row r="31" spans="1:11" x14ac:dyDescent="0.2">
      <c r="A31" s="36"/>
      <c r="B31" s="37"/>
      <c r="C31" s="51" t="s">
        <v>24</v>
      </c>
      <c r="D31" s="48"/>
      <c r="E31" s="48"/>
      <c r="F31" s="49"/>
      <c r="G31" s="49"/>
      <c r="H31" s="49"/>
      <c r="I31" s="49"/>
      <c r="J31" s="42">
        <f t="shared" si="0"/>
        <v>0</v>
      </c>
      <c r="K31" s="43"/>
    </row>
    <row r="32" spans="1:11" x14ac:dyDescent="0.2">
      <c r="A32" s="36"/>
      <c r="B32" s="37"/>
      <c r="C32" s="51" t="s">
        <v>52</v>
      </c>
      <c r="D32" s="48"/>
      <c r="E32" s="48"/>
      <c r="F32" s="49"/>
      <c r="G32" s="49"/>
      <c r="H32" s="49"/>
      <c r="I32" s="49"/>
      <c r="J32" s="42">
        <f t="shared" si="0"/>
        <v>0</v>
      </c>
      <c r="K32" s="43"/>
    </row>
    <row r="33" spans="1:11" x14ac:dyDescent="0.2">
      <c r="A33" s="36"/>
      <c r="B33" s="37"/>
      <c r="C33" s="41" t="s">
        <v>16</v>
      </c>
      <c r="D33" s="48"/>
      <c r="E33" s="48"/>
      <c r="F33" s="49">
        <f t="shared" ref="F33:F34" si="1">ROUND(E33*0.1,2)</f>
        <v>0</v>
      </c>
      <c r="G33" s="49"/>
      <c r="H33" s="41">
        <f t="shared" ref="H33:H34" si="2">ROUND((E33+G33+F33)/29.3/12*28,2)</f>
        <v>0</v>
      </c>
      <c r="I33" s="49"/>
      <c r="J33" s="42">
        <f t="shared" si="0"/>
        <v>0</v>
      </c>
      <c r="K33" s="43"/>
    </row>
    <row r="34" spans="1:11" x14ac:dyDescent="0.2">
      <c r="A34" s="36"/>
      <c r="B34" s="37"/>
      <c r="C34" s="41" t="s">
        <v>17</v>
      </c>
      <c r="D34" s="48"/>
      <c r="E34" s="48"/>
      <c r="F34" s="49">
        <f t="shared" si="1"/>
        <v>0</v>
      </c>
      <c r="G34" s="49"/>
      <c r="H34" s="41">
        <f t="shared" si="2"/>
        <v>0</v>
      </c>
      <c r="I34" s="49"/>
      <c r="J34" s="42">
        <f t="shared" si="0"/>
        <v>0</v>
      </c>
      <c r="K34" s="43"/>
    </row>
    <row r="35" spans="1:11" x14ac:dyDescent="0.2">
      <c r="A35" s="36"/>
      <c r="B35" s="37"/>
      <c r="C35" s="41" t="s">
        <v>27</v>
      </c>
      <c r="D35" s="86"/>
      <c r="E35" s="86"/>
      <c r="F35" s="49"/>
      <c r="G35" s="49"/>
      <c r="H35" s="49"/>
      <c r="I35" s="49"/>
      <c r="J35" s="42">
        <f t="shared" si="0"/>
        <v>0</v>
      </c>
      <c r="K35" s="43"/>
    </row>
    <row r="36" spans="1:11" x14ac:dyDescent="0.2">
      <c r="A36" s="36"/>
      <c r="B36" s="37"/>
      <c r="C36" s="41" t="s">
        <v>2</v>
      </c>
      <c r="D36" s="86"/>
      <c r="E36" s="86"/>
      <c r="F36" s="49">
        <f t="shared" ref="F36:F37" si="3">ROUND(E36*0.1,2)</f>
        <v>0</v>
      </c>
      <c r="G36" s="49"/>
      <c r="H36" s="49"/>
      <c r="I36" s="49"/>
      <c r="J36" s="42">
        <f t="shared" si="0"/>
        <v>0</v>
      </c>
      <c r="K36" s="43"/>
    </row>
    <row r="37" spans="1:11" x14ac:dyDescent="0.2">
      <c r="A37" s="36"/>
      <c r="B37" s="37"/>
      <c r="C37" s="41" t="s">
        <v>7</v>
      </c>
      <c r="D37" s="48"/>
      <c r="E37" s="48"/>
      <c r="F37" s="49">
        <f t="shared" si="3"/>
        <v>0</v>
      </c>
      <c r="G37" s="49"/>
      <c r="H37" s="49"/>
      <c r="I37" s="49"/>
      <c r="J37" s="42">
        <f t="shared" si="0"/>
        <v>0</v>
      </c>
      <c r="K37" s="43"/>
    </row>
    <row r="38" spans="1:11" x14ac:dyDescent="0.2">
      <c r="A38" s="36"/>
      <c r="B38" s="37"/>
      <c r="C38" s="41" t="s">
        <v>25</v>
      </c>
      <c r="D38" s="48"/>
      <c r="E38" s="48"/>
      <c r="F38" s="49"/>
      <c r="G38" s="49"/>
      <c r="H38" s="49"/>
      <c r="I38" s="49"/>
      <c r="J38" s="42">
        <f t="shared" si="0"/>
        <v>0</v>
      </c>
      <c r="K38" s="43"/>
    </row>
    <row r="39" spans="1:11" x14ac:dyDescent="0.2">
      <c r="A39" s="36"/>
      <c r="B39" s="37"/>
      <c r="C39" s="41" t="s">
        <v>108</v>
      </c>
      <c r="D39" s="48"/>
      <c r="E39" s="48"/>
      <c r="F39" s="49">
        <f>ROUND(E39*0.1,2)</f>
        <v>0</v>
      </c>
      <c r="G39" s="49"/>
      <c r="H39" s="49"/>
      <c r="I39" s="49"/>
      <c r="J39" s="42">
        <f t="shared" si="0"/>
        <v>0</v>
      </c>
      <c r="K39" s="43"/>
    </row>
    <row r="40" spans="1:11" x14ac:dyDescent="0.2">
      <c r="A40" s="36"/>
      <c r="B40" s="37"/>
      <c r="C40" s="41" t="s">
        <v>22</v>
      </c>
      <c r="D40" s="40"/>
      <c r="E40" s="40"/>
      <c r="F40" s="45"/>
      <c r="G40" s="46"/>
      <c r="H40" s="46"/>
      <c r="I40" s="46"/>
      <c r="J40" s="42">
        <f t="shared" si="0"/>
        <v>0</v>
      </c>
      <c r="K40" s="43"/>
    </row>
    <row r="41" spans="1:11" x14ac:dyDescent="0.2">
      <c r="A41" s="36"/>
      <c r="B41" s="37"/>
      <c r="C41" s="41" t="s">
        <v>18</v>
      </c>
      <c r="D41" s="40"/>
      <c r="E41" s="40"/>
      <c r="F41" s="49">
        <f>ROUND(E41*0.1,2)</f>
        <v>0</v>
      </c>
      <c r="G41" s="53"/>
      <c r="H41" s="41">
        <f>ROUND((E41+G41+F41)/29.3/12*28,2)</f>
        <v>0</v>
      </c>
      <c r="I41" s="46"/>
      <c r="J41" s="42">
        <f t="shared" si="0"/>
        <v>0</v>
      </c>
      <c r="K41" s="43"/>
    </row>
    <row r="42" spans="1:11" x14ac:dyDescent="0.2">
      <c r="A42" s="36"/>
      <c r="B42" s="37"/>
      <c r="C42" s="41" t="s">
        <v>26</v>
      </c>
      <c r="D42" s="40"/>
      <c r="E42" s="40"/>
      <c r="F42" s="52"/>
      <c r="G42" s="53"/>
      <c r="H42" s="53"/>
      <c r="I42" s="46"/>
      <c r="J42" s="42">
        <f t="shared" si="0"/>
        <v>0</v>
      </c>
      <c r="K42" s="43"/>
    </row>
    <row r="43" spans="1:11" x14ac:dyDescent="0.2">
      <c r="A43" s="36"/>
      <c r="B43" s="37"/>
      <c r="C43" s="41" t="s">
        <v>19</v>
      </c>
      <c r="D43" s="40"/>
      <c r="E43" s="40"/>
      <c r="F43" s="52"/>
      <c r="G43" s="53"/>
      <c r="H43" s="53"/>
      <c r="I43" s="46"/>
      <c r="J43" s="42">
        <f t="shared" si="0"/>
        <v>0</v>
      </c>
      <c r="K43" s="43"/>
    </row>
    <row r="44" spans="1:11" x14ac:dyDescent="0.2">
      <c r="A44" s="36"/>
      <c r="B44" s="37"/>
      <c r="C44" s="41" t="s">
        <v>20</v>
      </c>
      <c r="D44" s="40"/>
      <c r="E44" s="40"/>
      <c r="F44" s="52"/>
      <c r="G44" s="53"/>
      <c r="H44" s="53"/>
      <c r="I44" s="46"/>
      <c r="J44" s="42">
        <f t="shared" si="0"/>
        <v>0</v>
      </c>
      <c r="K44" s="43"/>
    </row>
    <row r="45" spans="1:11" ht="13.5" customHeight="1" x14ac:dyDescent="0.2">
      <c r="A45" s="36"/>
      <c r="B45" s="37"/>
      <c r="C45" s="54" t="s">
        <v>34</v>
      </c>
      <c r="D45" s="40"/>
      <c r="E45" s="40"/>
      <c r="F45" s="49">
        <f>ROUND(E45*0.1,2)</f>
        <v>0</v>
      </c>
      <c r="G45" s="53"/>
      <c r="H45" s="41">
        <f t="shared" ref="H45:H50" si="4">ROUND((E45+G45+F45)/29.3/12*28,2)</f>
        <v>0</v>
      </c>
      <c r="I45" s="46"/>
      <c r="J45" s="42">
        <f t="shared" si="0"/>
        <v>0</v>
      </c>
      <c r="K45" s="43"/>
    </row>
    <row r="46" spans="1:11" ht="13.5" customHeight="1" x14ac:dyDescent="0.2">
      <c r="A46" s="36"/>
      <c r="B46" s="37"/>
      <c r="C46" s="54" t="s">
        <v>90</v>
      </c>
      <c r="D46" s="39"/>
      <c r="E46" s="40"/>
      <c r="F46" s="52"/>
      <c r="G46" s="55"/>
      <c r="H46" s="41">
        <f t="shared" si="4"/>
        <v>0</v>
      </c>
      <c r="I46" s="46"/>
      <c r="J46" s="42">
        <f t="shared" si="0"/>
        <v>0</v>
      </c>
      <c r="K46" s="43"/>
    </row>
    <row r="47" spans="1:11" ht="15" customHeight="1" x14ac:dyDescent="0.2">
      <c r="A47" s="36"/>
      <c r="B47" s="37"/>
      <c r="C47" s="54" t="s">
        <v>88</v>
      </c>
      <c r="D47" s="39"/>
      <c r="E47" s="40"/>
      <c r="F47" s="52"/>
      <c r="G47" s="55"/>
      <c r="H47" s="41">
        <f t="shared" si="4"/>
        <v>0</v>
      </c>
      <c r="I47" s="46"/>
      <c r="J47" s="42">
        <f t="shared" si="0"/>
        <v>0</v>
      </c>
      <c r="K47" s="43"/>
    </row>
    <row r="48" spans="1:11" ht="15" customHeight="1" x14ac:dyDescent="0.2">
      <c r="A48" s="36"/>
      <c r="B48" s="37"/>
      <c r="C48" s="54" t="s">
        <v>89</v>
      </c>
      <c r="D48" s="39"/>
      <c r="E48" s="40"/>
      <c r="F48" s="52"/>
      <c r="G48" s="55"/>
      <c r="H48" s="41">
        <f t="shared" si="4"/>
        <v>0</v>
      </c>
      <c r="I48" s="46"/>
      <c r="J48" s="42">
        <f t="shared" si="0"/>
        <v>0</v>
      </c>
      <c r="K48" s="43"/>
    </row>
    <row r="49" spans="1:11" ht="15" customHeight="1" x14ac:dyDescent="0.2">
      <c r="A49" s="36"/>
      <c r="B49" s="37"/>
      <c r="C49" s="54" t="s">
        <v>91</v>
      </c>
      <c r="D49" s="39"/>
      <c r="E49" s="40"/>
      <c r="F49" s="52"/>
      <c r="G49" s="55"/>
      <c r="H49" s="41">
        <f t="shared" si="4"/>
        <v>0</v>
      </c>
      <c r="I49" s="46"/>
      <c r="J49" s="42">
        <f t="shared" si="0"/>
        <v>0</v>
      </c>
      <c r="K49" s="43"/>
    </row>
    <row r="50" spans="1:11" x14ac:dyDescent="0.2">
      <c r="A50" s="36"/>
      <c r="B50" s="37"/>
      <c r="C50" s="41" t="s">
        <v>4</v>
      </c>
      <c r="D50" s="39"/>
      <c r="E50" s="40"/>
      <c r="F50" s="49">
        <f>ROUND(E50*0.1,2)</f>
        <v>0</v>
      </c>
      <c r="G50" s="53"/>
      <c r="H50" s="41">
        <f t="shared" si="4"/>
        <v>0</v>
      </c>
      <c r="I50" s="46"/>
      <c r="J50" s="42">
        <f t="shared" si="0"/>
        <v>0</v>
      </c>
      <c r="K50" s="43"/>
    </row>
    <row r="51" spans="1:11" x14ac:dyDescent="0.2">
      <c r="A51" s="36"/>
      <c r="B51" s="37"/>
      <c r="C51" s="41" t="s">
        <v>3</v>
      </c>
      <c r="D51" s="39"/>
      <c r="E51" s="40"/>
      <c r="F51" s="56"/>
      <c r="G51" s="56" t="e">
        <f>ROUND(E51/D51/164.25*(0.35*243.33+14*24/12),2)</f>
        <v>#DIV/0!</v>
      </c>
      <c r="H51" s="41" t="e">
        <f>ROUND((E51+G51+F51)/29.3/12*28,2)</f>
        <v>#DIV/0!</v>
      </c>
      <c r="I51" s="46"/>
      <c r="J51" s="42" t="e">
        <f t="shared" si="0"/>
        <v>#DIV/0!</v>
      </c>
      <c r="K51" s="43"/>
    </row>
    <row r="52" spans="1:11" x14ac:dyDescent="0.2">
      <c r="A52" s="36"/>
      <c r="B52" s="37"/>
      <c r="C52" s="41" t="s">
        <v>6</v>
      </c>
      <c r="D52" s="39"/>
      <c r="E52" s="40"/>
      <c r="F52" s="45"/>
      <c r="G52" s="45"/>
      <c r="H52" s="45"/>
      <c r="I52" s="45"/>
      <c r="J52" s="42">
        <f t="shared" si="0"/>
        <v>0</v>
      </c>
      <c r="K52" s="43"/>
    </row>
    <row r="53" spans="1:11" x14ac:dyDescent="0.2">
      <c r="A53" s="36"/>
      <c r="B53" s="37"/>
      <c r="C53" s="41" t="s">
        <v>51</v>
      </c>
      <c r="D53" s="39"/>
      <c r="E53" s="40"/>
      <c r="F53" s="45"/>
      <c r="G53" s="45"/>
      <c r="H53" s="45"/>
      <c r="I53" s="45"/>
      <c r="J53" s="42">
        <f t="shared" si="0"/>
        <v>0</v>
      </c>
      <c r="K53" s="43"/>
    </row>
    <row r="54" spans="1:11" ht="13.5" thickBot="1" x14ac:dyDescent="0.25">
      <c r="A54" s="65"/>
      <c r="B54" s="37"/>
      <c r="C54" s="66" t="s">
        <v>110</v>
      </c>
      <c r="D54" s="67"/>
      <c r="E54" s="68"/>
      <c r="F54" s="69"/>
      <c r="G54" s="69"/>
      <c r="H54" s="69"/>
      <c r="I54" s="69"/>
      <c r="J54" s="42">
        <f t="shared" si="0"/>
        <v>0</v>
      </c>
      <c r="K54" s="70"/>
    </row>
    <row r="55" spans="1:11" ht="13.5" customHeight="1" thickBot="1" x14ac:dyDescent="0.25">
      <c r="A55" s="71"/>
      <c r="B55" s="252" t="s">
        <v>9</v>
      </c>
      <c r="C55" s="252"/>
      <c r="D55" s="72">
        <f t="shared" ref="D55:J55" si="5">SUM(D17:D54)</f>
        <v>0</v>
      </c>
      <c r="E55" s="72">
        <f t="shared" si="5"/>
        <v>0</v>
      </c>
      <c r="F55" s="72">
        <f t="shared" si="5"/>
        <v>0</v>
      </c>
      <c r="G55" s="72" t="e">
        <f t="shared" si="5"/>
        <v>#DIV/0!</v>
      </c>
      <c r="H55" s="72" t="e">
        <f t="shared" si="5"/>
        <v>#DIV/0!</v>
      </c>
      <c r="I55" s="72">
        <f t="shared" si="5"/>
        <v>0</v>
      </c>
      <c r="J55" s="72" t="e">
        <f t="shared" si="5"/>
        <v>#DIV/0!</v>
      </c>
      <c r="K55" s="73"/>
    </row>
    <row r="56" spans="1:11" ht="15" customHeight="1" thickBot="1" x14ac:dyDescent="0.25">
      <c r="A56" s="74"/>
      <c r="B56" s="244" t="s">
        <v>73</v>
      </c>
      <c r="C56" s="244"/>
      <c r="D56" s="244"/>
      <c r="E56" s="244"/>
      <c r="F56" s="244"/>
      <c r="G56" s="244"/>
      <c r="H56" s="244"/>
      <c r="I56" s="244"/>
      <c r="J56" s="75" t="e">
        <f>ROUND(J55/80*20,2)</f>
        <v>#DIV/0!</v>
      </c>
      <c r="K56" s="76"/>
    </row>
    <row r="57" spans="1:11" ht="15" customHeight="1" thickBot="1" x14ac:dyDescent="0.25">
      <c r="A57" s="71"/>
      <c r="B57" s="251" t="s">
        <v>9</v>
      </c>
      <c r="C57" s="251"/>
      <c r="D57" s="251"/>
      <c r="E57" s="251"/>
      <c r="F57" s="251"/>
      <c r="G57" s="251"/>
      <c r="H57" s="251"/>
      <c r="I57" s="251"/>
      <c r="J57" s="77" t="e">
        <f>J55+J56</f>
        <v>#DIV/0!</v>
      </c>
      <c r="K57" s="73"/>
    </row>
    <row r="58" spans="1:11" ht="18" customHeight="1" thickBot="1" x14ac:dyDescent="0.25">
      <c r="A58" s="74"/>
      <c r="B58" s="244" t="s">
        <v>50</v>
      </c>
      <c r="C58" s="244"/>
      <c r="D58" s="244"/>
      <c r="E58" s="244"/>
      <c r="F58" s="244"/>
      <c r="G58" s="244"/>
      <c r="H58" s="244"/>
      <c r="I58" s="244"/>
      <c r="J58" s="75"/>
      <c r="K58" s="76"/>
    </row>
    <row r="59" spans="1:11" ht="15.6" customHeight="1" thickBot="1" x14ac:dyDescent="0.3">
      <c r="A59" s="71"/>
      <c r="B59" s="239" t="s">
        <v>33</v>
      </c>
      <c r="C59" s="239"/>
      <c r="D59" s="78">
        <f>D55</f>
        <v>0</v>
      </c>
      <c r="E59" s="79">
        <f>E55</f>
        <v>0</v>
      </c>
      <c r="F59" s="79">
        <f t="shared" ref="F59:I59" si="6">F55</f>
        <v>0</v>
      </c>
      <c r="G59" s="79" t="e">
        <f t="shared" si="6"/>
        <v>#DIV/0!</v>
      </c>
      <c r="H59" s="79" t="e">
        <f t="shared" si="6"/>
        <v>#DIV/0!</v>
      </c>
      <c r="I59" s="79">
        <f t="shared" si="6"/>
        <v>0</v>
      </c>
      <c r="J59" s="79" t="e">
        <f>J57+J58</f>
        <v>#DIV/0!</v>
      </c>
      <c r="K59" s="73"/>
    </row>
    <row r="62" spans="1:11" x14ac:dyDescent="0.2">
      <c r="C62" s="22" t="s">
        <v>76</v>
      </c>
      <c r="D62" s="232" t="s">
        <v>82</v>
      </c>
      <c r="E62" s="22" t="s">
        <v>78</v>
      </c>
    </row>
    <row r="63" spans="1:11" x14ac:dyDescent="0.2">
      <c r="D63" s="80" t="s">
        <v>77</v>
      </c>
      <c r="E63" s="81" t="s">
        <v>79</v>
      </c>
      <c r="F63" s="257" t="s">
        <v>80</v>
      </c>
      <c r="G63" s="257"/>
    </row>
    <row r="64" spans="1:11" x14ac:dyDescent="0.2">
      <c r="B64" s="57"/>
      <c r="C64" s="57"/>
      <c r="D64" s="58"/>
      <c r="J64" s="59"/>
    </row>
    <row r="65" spans="2:7" x14ac:dyDescent="0.2">
      <c r="B65" s="57"/>
      <c r="C65" s="60" t="s">
        <v>32</v>
      </c>
      <c r="D65" s="258" t="s">
        <v>78</v>
      </c>
      <c r="E65" s="258"/>
      <c r="F65" s="260"/>
      <c r="G65" s="260"/>
    </row>
    <row r="66" spans="2:7" x14ac:dyDescent="0.2">
      <c r="B66" s="57"/>
      <c r="C66" s="61"/>
      <c r="D66" s="257" t="s">
        <v>79</v>
      </c>
      <c r="E66" s="257"/>
      <c r="F66" s="257" t="s">
        <v>80</v>
      </c>
      <c r="G66" s="257"/>
    </row>
    <row r="68" spans="2:7" x14ac:dyDescent="0.2">
      <c r="C68" s="62"/>
      <c r="D68" s="82"/>
      <c r="E68" s="83"/>
      <c r="F68" s="63"/>
    </row>
    <row r="69" spans="2:7" x14ac:dyDescent="0.2">
      <c r="C69" s="64"/>
      <c r="D69" s="84"/>
      <c r="E69" s="84"/>
      <c r="F69" s="81"/>
    </row>
    <row r="70" spans="2:7" x14ac:dyDescent="0.2">
      <c r="D70" s="82"/>
      <c r="E70" s="23"/>
    </row>
  </sheetData>
  <mergeCells count="22">
    <mergeCell ref="K14:K15"/>
    <mergeCell ref="F63:G63"/>
    <mergeCell ref="D66:E66"/>
    <mergeCell ref="D65:E65"/>
    <mergeCell ref="J14:J15"/>
    <mergeCell ref="F65:G65"/>
    <mergeCell ref="F66:G66"/>
    <mergeCell ref="D57:I57"/>
    <mergeCell ref="C11:D11"/>
    <mergeCell ref="F14:I14"/>
    <mergeCell ref="D6:E6"/>
    <mergeCell ref="B57:C57"/>
    <mergeCell ref="B56:I56"/>
    <mergeCell ref="B55:C55"/>
    <mergeCell ref="F8:G8"/>
    <mergeCell ref="F9:G9"/>
    <mergeCell ref="B59:C59"/>
    <mergeCell ref="C14:C15"/>
    <mergeCell ref="D14:D15"/>
    <mergeCell ref="E14:E15"/>
    <mergeCell ref="B58:I58"/>
    <mergeCell ref="A14:B14"/>
  </mergeCells>
  <pageMargins left="0.31496062992125984" right="0.31496062992125984" top="0.35433070866141736" bottom="0.35433070866141736" header="0.31496062992125984" footer="0.31496062992125984"/>
  <pageSetup paperSize="9" scale="7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zoomScale="84" zoomScaleNormal="84" workbookViewId="0">
      <selection activeCell="L1" sqref="L1"/>
    </sheetView>
  </sheetViews>
  <sheetFormatPr defaultColWidth="9.42578125" defaultRowHeight="15" x14ac:dyDescent="0.25"/>
  <cols>
    <col min="1" max="1" width="5.5703125" style="96" customWidth="1"/>
    <col min="2" max="2" width="50.5703125" style="96" customWidth="1"/>
    <col min="3" max="3" width="12.42578125" style="97" customWidth="1"/>
    <col min="4" max="4" width="17.5703125" style="96" customWidth="1"/>
    <col min="5" max="5" width="12.42578125" style="96" customWidth="1"/>
    <col min="6" max="7" width="10.5703125" style="96" customWidth="1"/>
    <col min="8" max="8" width="11" style="96" customWidth="1"/>
    <col min="9" max="9" width="13.140625" style="96" customWidth="1"/>
    <col min="10" max="10" width="11" style="96" customWidth="1"/>
    <col min="11" max="11" width="12.42578125" style="96" customWidth="1"/>
    <col min="12" max="12" width="13.5703125" style="96" customWidth="1"/>
    <col min="13" max="13" width="11" style="96" customWidth="1"/>
    <col min="14" max="14" width="9.42578125" style="96"/>
    <col min="15" max="15" width="11.5703125" style="96" customWidth="1"/>
    <col min="16" max="16384" width="9.42578125" style="96"/>
  </cols>
  <sheetData>
    <row r="1" spans="1:13" x14ac:dyDescent="0.25">
      <c r="A1" s="96" t="s">
        <v>83</v>
      </c>
      <c r="L1" s="98" t="s">
        <v>45</v>
      </c>
    </row>
    <row r="2" spans="1:13" ht="19.5" customHeight="1" x14ac:dyDescent="0.25">
      <c r="A2" s="96" t="s">
        <v>84</v>
      </c>
    </row>
    <row r="3" spans="1:13" ht="33.950000000000003" customHeight="1" x14ac:dyDescent="0.25">
      <c r="B3" s="99"/>
      <c r="C3" s="97" t="s">
        <v>92</v>
      </c>
      <c r="G3" s="100"/>
      <c r="H3" s="100"/>
      <c r="I3" s="100"/>
      <c r="J3" s="100"/>
      <c r="K3" s="100"/>
      <c r="L3" s="100"/>
    </row>
    <row r="4" spans="1:13" ht="26.1" customHeight="1" x14ac:dyDescent="0.25">
      <c r="L4" s="98"/>
    </row>
    <row r="5" spans="1:13" ht="18" customHeight="1" x14ac:dyDescent="0.25">
      <c r="B5" s="101"/>
      <c r="C5" s="102" t="s">
        <v>46</v>
      </c>
      <c r="D5" s="102" t="s">
        <v>47</v>
      </c>
      <c r="E5" s="233" t="s">
        <v>48</v>
      </c>
      <c r="F5" s="103"/>
      <c r="G5" s="288" t="s">
        <v>111</v>
      </c>
      <c r="H5" s="288"/>
      <c r="I5" s="288"/>
      <c r="J5" s="288"/>
      <c r="K5" s="234"/>
      <c r="L5" s="234"/>
      <c r="M5" s="104"/>
    </row>
    <row r="6" spans="1:13" ht="15" customHeight="1" x14ac:dyDescent="0.25">
      <c r="B6" s="105" t="s">
        <v>49</v>
      </c>
      <c r="C6" s="101"/>
      <c r="D6" s="102"/>
      <c r="E6" s="102"/>
      <c r="F6" s="103"/>
      <c r="G6" s="288"/>
      <c r="H6" s="288"/>
      <c r="I6" s="288"/>
      <c r="J6" s="288"/>
      <c r="K6" s="234"/>
      <c r="L6" s="234"/>
      <c r="M6" s="104"/>
    </row>
    <row r="7" spans="1:13" ht="15" customHeight="1" x14ac:dyDescent="0.25">
      <c r="B7" s="105" t="s">
        <v>95</v>
      </c>
      <c r="C7" s="101"/>
      <c r="D7" s="102"/>
      <c r="E7" s="102"/>
      <c r="F7" s="103"/>
      <c r="G7" s="288"/>
      <c r="H7" s="288"/>
      <c r="I7" s="288"/>
      <c r="J7" s="288"/>
      <c r="K7" s="234"/>
      <c r="L7" s="234"/>
      <c r="M7" s="104"/>
    </row>
    <row r="8" spans="1:13" ht="15" customHeight="1" x14ac:dyDescent="0.25">
      <c r="B8" s="105" t="s">
        <v>96</v>
      </c>
      <c r="C8" s="101"/>
      <c r="D8" s="102"/>
      <c r="E8" s="102"/>
      <c r="F8" s="103"/>
      <c r="G8" s="288"/>
      <c r="H8" s="288"/>
      <c r="I8" s="288"/>
      <c r="J8" s="288"/>
      <c r="K8" s="234"/>
      <c r="L8" s="234"/>
      <c r="M8" s="104"/>
    </row>
    <row r="9" spans="1:13" ht="15" customHeight="1" x14ac:dyDescent="0.25">
      <c r="B9" s="105" t="s">
        <v>97</v>
      </c>
      <c r="C9" s="101"/>
      <c r="D9" s="102"/>
      <c r="E9" s="102"/>
      <c r="F9" s="103"/>
      <c r="G9" s="288"/>
      <c r="H9" s="288"/>
      <c r="I9" s="288"/>
      <c r="J9" s="288"/>
      <c r="K9" s="234"/>
      <c r="L9" s="234"/>
      <c r="M9" s="104"/>
    </row>
    <row r="10" spans="1:13" ht="15" customHeight="1" x14ac:dyDescent="0.25">
      <c r="B10" s="105" t="s">
        <v>93</v>
      </c>
      <c r="C10" s="106"/>
      <c r="D10" s="106"/>
      <c r="E10" s="106"/>
      <c r="F10" s="107"/>
      <c r="G10" s="288"/>
      <c r="H10" s="288"/>
      <c r="I10" s="288"/>
      <c r="J10" s="288"/>
      <c r="K10" s="234"/>
      <c r="L10" s="234"/>
      <c r="M10" s="104"/>
    </row>
    <row r="11" spans="1:13" ht="15" customHeight="1" x14ac:dyDescent="0.25">
      <c r="A11" s="103"/>
      <c r="B11" s="105" t="s">
        <v>98</v>
      </c>
      <c r="C11" s="106"/>
      <c r="D11" s="106"/>
      <c r="E11" s="106"/>
      <c r="F11" s="107"/>
      <c r="G11" s="288"/>
      <c r="H11" s="288"/>
      <c r="I11" s="288"/>
      <c r="J11" s="288"/>
      <c r="K11" s="234"/>
      <c r="L11" s="234"/>
      <c r="M11" s="104"/>
    </row>
    <row r="12" spans="1:13" ht="15" customHeight="1" x14ac:dyDescent="0.25">
      <c r="A12" s="103"/>
      <c r="B12" s="105" t="s">
        <v>99</v>
      </c>
      <c r="C12" s="106"/>
      <c r="D12" s="106"/>
      <c r="E12" s="108"/>
      <c r="F12" s="103"/>
      <c r="G12" s="288"/>
      <c r="H12" s="288"/>
      <c r="I12" s="288"/>
      <c r="J12" s="288"/>
      <c r="K12" s="234"/>
      <c r="L12" s="234"/>
      <c r="M12" s="104"/>
    </row>
    <row r="13" spans="1:13" ht="15" customHeight="1" x14ac:dyDescent="0.25">
      <c r="A13" s="103"/>
      <c r="B13" s="105" t="s">
        <v>100</v>
      </c>
      <c r="C13" s="106"/>
      <c r="D13" s="106"/>
      <c r="E13" s="108"/>
      <c r="F13" s="103"/>
      <c r="G13" s="288"/>
      <c r="H13" s="288"/>
      <c r="I13" s="288"/>
      <c r="J13" s="288"/>
      <c r="K13" s="234"/>
      <c r="L13" s="234"/>
      <c r="M13" s="104"/>
    </row>
    <row r="14" spans="1:13" ht="15" customHeight="1" x14ac:dyDescent="0.25">
      <c r="A14" s="103"/>
      <c r="B14" s="105" t="s">
        <v>94</v>
      </c>
      <c r="C14" s="106"/>
      <c r="D14" s="106"/>
      <c r="E14" s="108"/>
      <c r="F14" s="103"/>
      <c r="G14" s="288"/>
      <c r="H14" s="288"/>
      <c r="I14" s="288"/>
      <c r="J14" s="288"/>
      <c r="K14" s="109"/>
      <c r="L14" s="109"/>
      <c r="M14" s="104"/>
    </row>
    <row r="15" spans="1:13" ht="15" customHeight="1" x14ac:dyDescent="0.25">
      <c r="A15" s="103"/>
      <c r="B15" s="105" t="s">
        <v>101</v>
      </c>
      <c r="C15" s="106"/>
      <c r="D15" s="106"/>
      <c r="E15" s="108"/>
      <c r="F15" s="103"/>
      <c r="G15" s="288"/>
      <c r="H15" s="288"/>
      <c r="I15" s="288"/>
      <c r="J15" s="288"/>
      <c r="K15" s="109"/>
      <c r="L15" s="109"/>
      <c r="M15" s="104"/>
    </row>
    <row r="16" spans="1:13" ht="22.5" customHeight="1" x14ac:dyDescent="0.25">
      <c r="B16" s="101" t="s">
        <v>102</v>
      </c>
      <c r="C16" s="102">
        <f>SUM(C6:C14)</f>
        <v>0</v>
      </c>
      <c r="D16" s="102">
        <f t="shared" ref="D16:E16" si="0">SUM(D6:D14)</f>
        <v>0</v>
      </c>
      <c r="E16" s="102">
        <f t="shared" si="0"/>
        <v>0</v>
      </c>
      <c r="F16" s="107"/>
      <c r="G16" s="288"/>
      <c r="H16" s="288"/>
      <c r="I16" s="288"/>
      <c r="J16" s="288"/>
      <c r="K16" s="109"/>
      <c r="L16" s="109"/>
      <c r="M16" s="104"/>
    </row>
    <row r="17" spans="1:15" ht="15.75" thickBot="1" x14ac:dyDescent="0.3">
      <c r="I17" s="204" t="s">
        <v>29</v>
      </c>
      <c r="J17" s="204"/>
      <c r="K17" s="204"/>
    </row>
    <row r="18" spans="1:15" ht="78" customHeight="1" thickBot="1" x14ac:dyDescent="0.3">
      <c r="A18" s="302" t="s">
        <v>1</v>
      </c>
      <c r="B18" s="268" t="s">
        <v>66</v>
      </c>
      <c r="C18" s="270" t="s">
        <v>21</v>
      </c>
      <c r="D18" s="270" t="s">
        <v>70</v>
      </c>
      <c r="E18" s="266" t="s">
        <v>67</v>
      </c>
      <c r="F18" s="267"/>
      <c r="G18" s="267"/>
      <c r="H18" s="268"/>
      <c r="I18" s="266" t="s">
        <v>71</v>
      </c>
      <c r="J18" s="264" t="s">
        <v>43</v>
      </c>
      <c r="K18" s="265"/>
      <c r="L18" s="110"/>
    </row>
    <row r="19" spans="1:15" ht="145.5" customHeight="1" x14ac:dyDescent="0.25">
      <c r="A19" s="303"/>
      <c r="B19" s="289"/>
      <c r="C19" s="271"/>
      <c r="D19" s="271"/>
      <c r="E19" s="235" t="s">
        <v>104</v>
      </c>
      <c r="F19" s="236" t="s">
        <v>28</v>
      </c>
      <c r="G19" s="236" t="s">
        <v>69</v>
      </c>
      <c r="H19" s="236" t="s">
        <v>30</v>
      </c>
      <c r="I19" s="269"/>
      <c r="J19" s="111" t="s">
        <v>21</v>
      </c>
      <c r="K19" s="112" t="s">
        <v>75</v>
      </c>
      <c r="L19" s="262"/>
    </row>
    <row r="20" spans="1:15" x14ac:dyDescent="0.25">
      <c r="A20" s="113"/>
      <c r="B20" s="114" t="s">
        <v>103</v>
      </c>
      <c r="C20" s="115">
        <f>'Штатное расписание'!D17</f>
        <v>0</v>
      </c>
      <c r="D20" s="115">
        <f>'Штатное расписание'!E17</f>
        <v>0</v>
      </c>
      <c r="E20" s="115">
        <f>'Штатное расписание'!F17</f>
        <v>0</v>
      </c>
      <c r="F20" s="115">
        <f>'Штатное расписание'!G17</f>
        <v>0</v>
      </c>
      <c r="G20" s="115">
        <f>'Штатное расписание'!H17</f>
        <v>0</v>
      </c>
      <c r="H20" s="115">
        <f>'Штатное расписание'!I17</f>
        <v>0</v>
      </c>
      <c r="I20" s="116">
        <f>ROUND(SUM(D20:H20),2)</f>
        <v>0</v>
      </c>
      <c r="J20" s="117"/>
      <c r="K20" s="117" t="e">
        <f>ROUND(I20/C20*J20,2)</f>
        <v>#DIV/0!</v>
      </c>
      <c r="L20" s="263"/>
      <c r="M20" s="118"/>
    </row>
    <row r="21" spans="1:15" x14ac:dyDescent="0.25">
      <c r="A21" s="113"/>
      <c r="B21" s="114" t="s">
        <v>10</v>
      </c>
      <c r="C21" s="115">
        <f>'Штатное расписание'!D18</f>
        <v>0</v>
      </c>
      <c r="D21" s="115">
        <f>'Штатное расписание'!E18</f>
        <v>0</v>
      </c>
      <c r="E21" s="115">
        <f>'Штатное расписание'!F18</f>
        <v>0</v>
      </c>
      <c r="F21" s="115">
        <f>'Штатное расписание'!G18</f>
        <v>0</v>
      </c>
      <c r="G21" s="115">
        <f>'Штатное расписание'!H18</f>
        <v>0</v>
      </c>
      <c r="H21" s="115">
        <f>'Штатное расписание'!I18</f>
        <v>0</v>
      </c>
      <c r="I21" s="116">
        <f t="shared" ref="I21:I32" si="1">ROUND(SUM(D21:H21),2)</f>
        <v>0</v>
      </c>
      <c r="J21" s="119"/>
      <c r="K21" s="117" t="e">
        <f t="shared" ref="K21:K32" si="2">ROUND(I21/C21*J21,2)</f>
        <v>#DIV/0!</v>
      </c>
      <c r="M21" s="118"/>
      <c r="O21" s="118"/>
    </row>
    <row r="22" spans="1:15" x14ac:dyDescent="0.25">
      <c r="A22" s="113"/>
      <c r="B22" s="114" t="s">
        <v>8</v>
      </c>
      <c r="C22" s="115">
        <f>'Штатное расписание'!D19</f>
        <v>0</v>
      </c>
      <c r="D22" s="115">
        <f>'Штатное расписание'!E19</f>
        <v>0</v>
      </c>
      <c r="E22" s="115">
        <f>'Штатное расписание'!F19</f>
        <v>0</v>
      </c>
      <c r="F22" s="115">
        <f>'Штатное расписание'!G19</f>
        <v>0</v>
      </c>
      <c r="G22" s="115">
        <f>'Штатное расписание'!H19</f>
        <v>0</v>
      </c>
      <c r="H22" s="115">
        <f>'Штатное расписание'!I19</f>
        <v>0</v>
      </c>
      <c r="I22" s="116">
        <f t="shared" si="1"/>
        <v>0</v>
      </c>
      <c r="J22" s="119"/>
      <c r="K22" s="117" t="e">
        <f t="shared" si="2"/>
        <v>#DIV/0!</v>
      </c>
      <c r="M22" s="118"/>
      <c r="O22" s="118"/>
    </row>
    <row r="23" spans="1:15" ht="30.75" customHeight="1" x14ac:dyDescent="0.25">
      <c r="A23" s="113"/>
      <c r="B23" s="238" t="s">
        <v>31</v>
      </c>
      <c r="C23" s="115">
        <f>'Штатное расписание'!D20</f>
        <v>0</v>
      </c>
      <c r="D23" s="115">
        <f>'Штатное расписание'!E20</f>
        <v>0</v>
      </c>
      <c r="E23" s="115">
        <f>'Штатное расписание'!F20</f>
        <v>0</v>
      </c>
      <c r="F23" s="115">
        <f>'Штатное расписание'!G20</f>
        <v>0</v>
      </c>
      <c r="G23" s="115">
        <f>'Штатное расписание'!H20</f>
        <v>0</v>
      </c>
      <c r="H23" s="115">
        <f>'Штатное расписание'!I20</f>
        <v>0</v>
      </c>
      <c r="I23" s="116">
        <f t="shared" si="1"/>
        <v>0</v>
      </c>
      <c r="J23" s="119"/>
      <c r="K23" s="117" t="e">
        <f t="shared" si="2"/>
        <v>#DIV/0!</v>
      </c>
      <c r="M23" s="118"/>
      <c r="O23" s="118"/>
    </row>
    <row r="24" spans="1:15" x14ac:dyDescent="0.25">
      <c r="A24" s="113"/>
      <c r="B24" s="114" t="s">
        <v>11</v>
      </c>
      <c r="C24" s="115">
        <f>'Штатное расписание'!D21</f>
        <v>0</v>
      </c>
      <c r="D24" s="115">
        <f>'Штатное расписание'!E21</f>
        <v>0</v>
      </c>
      <c r="E24" s="115">
        <f>'Штатное расписание'!F21</f>
        <v>0</v>
      </c>
      <c r="F24" s="115">
        <f>'Штатное расписание'!G21</f>
        <v>0</v>
      </c>
      <c r="G24" s="115">
        <f>'Штатное расписание'!H21</f>
        <v>0</v>
      </c>
      <c r="H24" s="115">
        <f>'Штатное расписание'!I21</f>
        <v>0</v>
      </c>
      <c r="I24" s="116">
        <f t="shared" si="1"/>
        <v>0</v>
      </c>
      <c r="J24" s="119"/>
      <c r="K24" s="117" t="e">
        <f t="shared" si="2"/>
        <v>#DIV/0!</v>
      </c>
      <c r="M24" s="118"/>
      <c r="O24" s="118"/>
    </row>
    <row r="25" spans="1:15" x14ac:dyDescent="0.25">
      <c r="A25" s="113"/>
      <c r="B25" s="114" t="s">
        <v>12</v>
      </c>
      <c r="C25" s="115">
        <f>'Штатное расписание'!D22</f>
        <v>0</v>
      </c>
      <c r="D25" s="115">
        <f>'Штатное расписание'!E22</f>
        <v>0</v>
      </c>
      <c r="E25" s="115">
        <f>'Штатное расписание'!F22</f>
        <v>0</v>
      </c>
      <c r="F25" s="115">
        <f>'Штатное расписание'!G22</f>
        <v>0</v>
      </c>
      <c r="G25" s="115">
        <f>'Штатное расписание'!H22</f>
        <v>0</v>
      </c>
      <c r="H25" s="115">
        <f>'Штатное расписание'!I22</f>
        <v>0</v>
      </c>
      <c r="I25" s="116">
        <f t="shared" si="1"/>
        <v>0</v>
      </c>
      <c r="J25" s="119"/>
      <c r="K25" s="117" t="e">
        <f t="shared" si="2"/>
        <v>#DIV/0!</v>
      </c>
      <c r="M25" s="118"/>
      <c r="O25" s="118"/>
    </row>
    <row r="26" spans="1:15" x14ac:dyDescent="0.25">
      <c r="A26" s="113"/>
      <c r="B26" s="114" t="s">
        <v>13</v>
      </c>
      <c r="C26" s="115">
        <f>'Штатное расписание'!D23</f>
        <v>0</v>
      </c>
      <c r="D26" s="115">
        <f>'Штатное расписание'!E23</f>
        <v>0</v>
      </c>
      <c r="E26" s="115">
        <f>'Штатное расписание'!F23</f>
        <v>0</v>
      </c>
      <c r="F26" s="115">
        <f>'Штатное расписание'!G23</f>
        <v>0</v>
      </c>
      <c r="G26" s="115">
        <f>'Штатное расписание'!H23</f>
        <v>0</v>
      </c>
      <c r="H26" s="115">
        <f>'Штатное расписание'!I23</f>
        <v>0</v>
      </c>
      <c r="I26" s="116">
        <f t="shared" si="1"/>
        <v>0</v>
      </c>
      <c r="J26" s="119"/>
      <c r="K26" s="117" t="e">
        <f t="shared" si="2"/>
        <v>#DIV/0!</v>
      </c>
      <c r="M26" s="118"/>
      <c r="O26" s="118"/>
    </row>
    <row r="27" spans="1:15" x14ac:dyDescent="0.25">
      <c r="A27" s="113"/>
      <c r="B27" s="120" t="s">
        <v>5</v>
      </c>
      <c r="C27" s="115">
        <f>'Штатное расписание'!D24</f>
        <v>0</v>
      </c>
      <c r="D27" s="115">
        <f>'Штатное расписание'!E24</f>
        <v>0</v>
      </c>
      <c r="E27" s="115">
        <f>'Штатное расписание'!F24</f>
        <v>0</v>
      </c>
      <c r="F27" s="115">
        <f>'Штатное расписание'!G24</f>
        <v>0</v>
      </c>
      <c r="G27" s="115">
        <f>'Штатное расписание'!H24</f>
        <v>0</v>
      </c>
      <c r="H27" s="115">
        <f>'Штатное расписание'!I24</f>
        <v>0</v>
      </c>
      <c r="I27" s="116">
        <f t="shared" si="1"/>
        <v>0</v>
      </c>
      <c r="J27" s="119"/>
      <c r="K27" s="117" t="e">
        <f t="shared" si="2"/>
        <v>#DIV/0!</v>
      </c>
      <c r="M27" s="118"/>
      <c r="O27" s="118"/>
    </row>
    <row r="28" spans="1:15" x14ac:dyDescent="0.25">
      <c r="A28" s="113"/>
      <c r="B28" s="121" t="s">
        <v>14</v>
      </c>
      <c r="C28" s="115">
        <f>'Штатное расписание'!D25</f>
        <v>0</v>
      </c>
      <c r="D28" s="115">
        <f>'Штатное расписание'!E25</f>
        <v>0</v>
      </c>
      <c r="E28" s="115">
        <f>'Штатное расписание'!F25</f>
        <v>0</v>
      </c>
      <c r="F28" s="115">
        <f>'Штатное расписание'!G25</f>
        <v>0</v>
      </c>
      <c r="G28" s="115">
        <f>'Штатное расписание'!H25</f>
        <v>0</v>
      </c>
      <c r="H28" s="115">
        <f>'Штатное расписание'!I25</f>
        <v>0</v>
      </c>
      <c r="I28" s="116">
        <f t="shared" si="1"/>
        <v>0</v>
      </c>
      <c r="J28" s="119"/>
      <c r="K28" s="117" t="e">
        <f t="shared" si="2"/>
        <v>#DIV/0!</v>
      </c>
      <c r="M28" s="118"/>
      <c r="O28" s="118"/>
    </row>
    <row r="29" spans="1:15" x14ac:dyDescent="0.25">
      <c r="A29" s="113"/>
      <c r="B29" s="121" t="s">
        <v>15</v>
      </c>
      <c r="C29" s="115">
        <f>'Штатное расписание'!D26</f>
        <v>0</v>
      </c>
      <c r="D29" s="115">
        <f>'Штатное расписание'!E26</f>
        <v>0</v>
      </c>
      <c r="E29" s="115">
        <f>'Штатное расписание'!F26</f>
        <v>0</v>
      </c>
      <c r="F29" s="115">
        <f>'Штатное расписание'!G26</f>
        <v>0</v>
      </c>
      <c r="G29" s="115">
        <f>'Штатное расписание'!H26</f>
        <v>0</v>
      </c>
      <c r="H29" s="115">
        <f>'Штатное расписание'!I26</f>
        <v>0</v>
      </c>
      <c r="I29" s="115">
        <f>'Штатное расписание'!J26</f>
        <v>0</v>
      </c>
      <c r="J29" s="119"/>
      <c r="K29" s="117" t="e">
        <f t="shared" si="2"/>
        <v>#DIV/0!</v>
      </c>
      <c r="M29" s="118"/>
      <c r="O29" s="118"/>
    </row>
    <row r="30" spans="1:15" s="122" customFormat="1" x14ac:dyDescent="0.25">
      <c r="A30" s="113"/>
      <c r="B30" s="121" t="s">
        <v>23</v>
      </c>
      <c r="C30" s="115">
        <v>1</v>
      </c>
      <c r="D30" s="115"/>
      <c r="E30" s="115"/>
      <c r="F30" s="115">
        <f>'Штатное расписание'!G27</f>
        <v>0</v>
      </c>
      <c r="G30" s="95">
        <f>ROUND((D30+F30+E30)/29.3/12*28,2)</f>
        <v>0</v>
      </c>
      <c r="H30" s="115" t="e">
        <f>'Штатное расписание'!I27/'Штатное расписание'!H27</f>
        <v>#DIV/0!</v>
      </c>
      <c r="I30" s="116" t="e">
        <f t="shared" si="1"/>
        <v>#DIV/0!</v>
      </c>
      <c r="J30" s="119"/>
      <c r="K30" s="117" t="e">
        <f t="shared" si="2"/>
        <v>#DIV/0!</v>
      </c>
      <c r="L30" s="96"/>
      <c r="M30" s="118"/>
      <c r="O30" s="118"/>
    </row>
    <row r="31" spans="1:15" s="122" customFormat="1" x14ac:dyDescent="0.25">
      <c r="A31" s="113"/>
      <c r="B31" s="121" t="s">
        <v>27</v>
      </c>
      <c r="C31" s="115">
        <f>'Штатное расписание'!D35</f>
        <v>0</v>
      </c>
      <c r="D31" s="115">
        <f>'Штатное расписание'!E35</f>
        <v>0</v>
      </c>
      <c r="E31" s="115">
        <f>'Штатное расписание'!F35</f>
        <v>0</v>
      </c>
      <c r="F31" s="115">
        <f>'Штатное расписание'!G35</f>
        <v>0</v>
      </c>
      <c r="G31" s="115">
        <f>'Штатное расписание'!H35</f>
        <v>0</v>
      </c>
      <c r="H31" s="115">
        <f>'Штатное расписание'!I35</f>
        <v>0</v>
      </c>
      <c r="I31" s="116">
        <f t="shared" si="1"/>
        <v>0</v>
      </c>
      <c r="J31" s="119"/>
      <c r="K31" s="117" t="e">
        <f t="shared" si="2"/>
        <v>#DIV/0!</v>
      </c>
      <c r="L31" s="96"/>
      <c r="M31" s="118"/>
      <c r="O31" s="118"/>
    </row>
    <row r="32" spans="1:15" s="122" customFormat="1" x14ac:dyDescent="0.25">
      <c r="A32" s="113"/>
      <c r="B32" s="121" t="s">
        <v>105</v>
      </c>
      <c r="C32" s="115">
        <f>'Штатное расписание'!D36</f>
        <v>0</v>
      </c>
      <c r="D32" s="115">
        <f>'Штатное расписание'!E36</f>
        <v>0</v>
      </c>
      <c r="E32" s="115">
        <f>'Штатное расписание'!F36</f>
        <v>0</v>
      </c>
      <c r="F32" s="115">
        <f>'Штатное расписание'!G36</f>
        <v>0</v>
      </c>
      <c r="G32" s="115">
        <f>'Штатное расписание'!H36</f>
        <v>0</v>
      </c>
      <c r="H32" s="115">
        <f>'Штатное расписание'!I36</f>
        <v>0</v>
      </c>
      <c r="I32" s="116">
        <f t="shared" si="1"/>
        <v>0</v>
      </c>
      <c r="J32" s="119"/>
      <c r="K32" s="117" t="e">
        <f t="shared" si="2"/>
        <v>#DIV/0!</v>
      </c>
      <c r="L32" s="96"/>
      <c r="M32" s="118"/>
      <c r="O32" s="118"/>
    </row>
    <row r="33" spans="1:13" s="122" customFormat="1" ht="14.25" x14ac:dyDescent="0.2">
      <c r="A33" s="296" t="s">
        <v>37</v>
      </c>
      <c r="B33" s="296"/>
      <c r="C33" s="123">
        <f>SUM(C20:C32)</f>
        <v>1</v>
      </c>
      <c r="D33" s="123">
        <f t="shared" ref="D33:K33" si="3">SUM(D20:D32)</f>
        <v>0</v>
      </c>
      <c r="E33" s="123">
        <f t="shared" si="3"/>
        <v>0</v>
      </c>
      <c r="F33" s="123">
        <f t="shared" si="3"/>
        <v>0</v>
      </c>
      <c r="G33" s="123">
        <f t="shared" si="3"/>
        <v>0</v>
      </c>
      <c r="H33" s="123" t="e">
        <f t="shared" si="3"/>
        <v>#DIV/0!</v>
      </c>
      <c r="I33" s="123" t="e">
        <f t="shared" si="3"/>
        <v>#DIV/0!</v>
      </c>
      <c r="J33" s="123">
        <f t="shared" si="3"/>
        <v>0</v>
      </c>
      <c r="K33" s="123" t="e">
        <f t="shared" si="3"/>
        <v>#DIV/0!</v>
      </c>
      <c r="L33" s="122">
        <f>100-L34</f>
        <v>80</v>
      </c>
    </row>
    <row r="34" spans="1:13" s="122" customFormat="1" thickBot="1" x14ac:dyDescent="0.25">
      <c r="A34" s="297" t="s">
        <v>38</v>
      </c>
      <c r="B34" s="297"/>
      <c r="C34" s="124"/>
      <c r="D34" s="125"/>
      <c r="E34" s="125"/>
      <c r="F34" s="125"/>
      <c r="G34" s="125"/>
      <c r="H34" s="125"/>
      <c r="I34" s="126" t="e">
        <f>ROUND(I33/80*20,2)</f>
        <v>#DIV/0!</v>
      </c>
      <c r="J34" s="126"/>
      <c r="K34" s="126" t="e">
        <f>K33/80*20</f>
        <v>#DIV/0!</v>
      </c>
      <c r="L34" s="127">
        <v>20</v>
      </c>
    </row>
    <row r="35" spans="1:13" s="122" customFormat="1" thickBot="1" x14ac:dyDescent="0.25">
      <c r="A35" s="298" t="s">
        <v>36</v>
      </c>
      <c r="B35" s="299"/>
      <c r="C35" s="205">
        <f t="shared" ref="C35:J35" si="4">C33+C34</f>
        <v>1</v>
      </c>
      <c r="D35" s="206">
        <f t="shared" si="4"/>
        <v>0</v>
      </c>
      <c r="E35" s="206">
        <f t="shared" si="4"/>
        <v>0</v>
      </c>
      <c r="F35" s="206">
        <f t="shared" si="4"/>
        <v>0</v>
      </c>
      <c r="G35" s="206">
        <f t="shared" si="4"/>
        <v>0</v>
      </c>
      <c r="H35" s="206" t="e">
        <f t="shared" si="4"/>
        <v>#DIV/0!</v>
      </c>
      <c r="I35" s="207" t="e">
        <f t="shared" si="4"/>
        <v>#DIV/0!</v>
      </c>
      <c r="J35" s="208">
        <f t="shared" si="4"/>
        <v>0</v>
      </c>
      <c r="K35" s="209" t="e">
        <f>K33+K34</f>
        <v>#DIV/0!</v>
      </c>
      <c r="L35" s="128"/>
    </row>
    <row r="36" spans="1:13" x14ac:dyDescent="0.25">
      <c r="A36" s="129"/>
      <c r="B36" s="130" t="s">
        <v>23</v>
      </c>
      <c r="C36" s="131">
        <f>'Штатное расписание'!D27-ФОТ!C30</f>
        <v>-1</v>
      </c>
      <c r="D36" s="131">
        <f>'Штатное расписание'!E27-ФОТ!D30</f>
        <v>0</v>
      </c>
      <c r="E36" s="131">
        <f>'Штатное расписание'!F27-ФОТ!E30</f>
        <v>0</v>
      </c>
      <c r="F36" s="131">
        <f>'Штатное расписание'!G27-ФОТ!F30</f>
        <v>0</v>
      </c>
      <c r="G36" s="131">
        <f>'Штатное расписание'!H27-ФОТ!G30</f>
        <v>0</v>
      </c>
      <c r="H36" s="131" t="e">
        <f>'Штатное расписание'!I27-ФОТ!H30</f>
        <v>#DIV/0!</v>
      </c>
      <c r="I36" s="132" t="e">
        <f t="shared" ref="I36:I44" si="5">ROUND(SUM(D36:H36),2)</f>
        <v>#DIV/0!</v>
      </c>
      <c r="J36" s="133"/>
      <c r="K36" s="133"/>
    </row>
    <row r="37" spans="1:13" x14ac:dyDescent="0.25">
      <c r="A37" s="129"/>
      <c r="B37" s="134" t="s">
        <v>107</v>
      </c>
      <c r="C37" s="131">
        <f>'Штатное расписание'!D28</f>
        <v>0</v>
      </c>
      <c r="D37" s="131">
        <f>'Штатное расписание'!E28</f>
        <v>0</v>
      </c>
      <c r="E37" s="131">
        <f>'Штатное расписание'!F28</f>
        <v>0</v>
      </c>
      <c r="F37" s="131">
        <f>'Штатное расписание'!G28</f>
        <v>0</v>
      </c>
      <c r="G37" s="131">
        <f>'Штатное расписание'!H28</f>
        <v>0</v>
      </c>
      <c r="H37" s="131">
        <f>'Штатное расписание'!I28</f>
        <v>0</v>
      </c>
      <c r="I37" s="132">
        <f t="shared" ref="I37" si="6">ROUND(SUM(D37:H37),2)</f>
        <v>0</v>
      </c>
      <c r="J37" s="133"/>
      <c r="K37" s="133"/>
    </row>
    <row r="38" spans="1:13" x14ac:dyDescent="0.25">
      <c r="A38" s="135"/>
      <c r="B38" s="130" t="s">
        <v>74</v>
      </c>
      <c r="C38" s="136">
        <f>'Штатное расписание'!D29</f>
        <v>0</v>
      </c>
      <c r="D38" s="136">
        <f>'Штатное расписание'!E29</f>
        <v>0</v>
      </c>
      <c r="E38" s="136">
        <f>'Штатное расписание'!F29</f>
        <v>0</v>
      </c>
      <c r="F38" s="136">
        <f>'Штатное расписание'!G29</f>
        <v>0</v>
      </c>
      <c r="G38" s="136">
        <f>'Штатное расписание'!H29</f>
        <v>0</v>
      </c>
      <c r="H38" s="136">
        <f>'Штатное расписание'!I29</f>
        <v>0</v>
      </c>
      <c r="I38" s="137">
        <f t="shared" si="5"/>
        <v>0</v>
      </c>
      <c r="J38" s="119"/>
      <c r="K38" s="119"/>
    </row>
    <row r="39" spans="1:13" x14ac:dyDescent="0.25">
      <c r="A39" s="129"/>
      <c r="B39" s="138" t="s">
        <v>109</v>
      </c>
      <c r="C39" s="136">
        <f>'Штатное расписание'!D30</f>
        <v>0</v>
      </c>
      <c r="D39" s="136">
        <f>'Штатное расписание'!E30</f>
        <v>0</v>
      </c>
      <c r="E39" s="136">
        <f>'Штатное расписание'!F30</f>
        <v>0</v>
      </c>
      <c r="F39" s="136">
        <f>'Штатное расписание'!G30</f>
        <v>0</v>
      </c>
      <c r="G39" s="136">
        <f>'Штатное расписание'!H30</f>
        <v>0</v>
      </c>
      <c r="H39" s="136">
        <f>'Штатное расписание'!I30</f>
        <v>0</v>
      </c>
      <c r="I39" s="137">
        <f t="shared" si="5"/>
        <v>0</v>
      </c>
      <c r="J39" s="119"/>
      <c r="K39" s="119"/>
    </row>
    <row r="40" spans="1:13" x14ac:dyDescent="0.25">
      <c r="A40" s="135"/>
      <c r="B40" s="138" t="s">
        <v>24</v>
      </c>
      <c r="C40" s="136">
        <f>'Штатное расписание'!D31</f>
        <v>0</v>
      </c>
      <c r="D40" s="136">
        <f>'Штатное расписание'!E31</f>
        <v>0</v>
      </c>
      <c r="E40" s="136">
        <f>'Штатное расписание'!F31</f>
        <v>0</v>
      </c>
      <c r="F40" s="136">
        <f>'Штатное расписание'!G31</f>
        <v>0</v>
      </c>
      <c r="G40" s="136">
        <f>'Штатное расписание'!H31</f>
        <v>0</v>
      </c>
      <c r="H40" s="136">
        <f>'Штатное расписание'!I31</f>
        <v>0</v>
      </c>
      <c r="I40" s="137">
        <f t="shared" si="5"/>
        <v>0</v>
      </c>
      <c r="J40" s="119"/>
      <c r="K40" s="119"/>
    </row>
    <row r="41" spans="1:13" x14ac:dyDescent="0.25">
      <c r="A41" s="135"/>
      <c r="B41" s="138" t="s">
        <v>52</v>
      </c>
      <c r="C41" s="136">
        <f>'Штатное расписание'!D32</f>
        <v>0</v>
      </c>
      <c r="D41" s="136">
        <f>'Штатное расписание'!E32</f>
        <v>0</v>
      </c>
      <c r="E41" s="136">
        <f>'Штатное расписание'!F32</f>
        <v>0</v>
      </c>
      <c r="F41" s="136">
        <f>'Штатное расписание'!G32</f>
        <v>0</v>
      </c>
      <c r="G41" s="136">
        <f>'Штатное расписание'!H32</f>
        <v>0</v>
      </c>
      <c r="H41" s="136">
        <f>'Штатное расписание'!I32</f>
        <v>0</v>
      </c>
      <c r="I41" s="137">
        <f t="shared" si="5"/>
        <v>0</v>
      </c>
      <c r="J41" s="119"/>
      <c r="K41" s="119"/>
    </row>
    <row r="42" spans="1:13" x14ac:dyDescent="0.25">
      <c r="A42" s="129"/>
      <c r="B42" s="130" t="s">
        <v>16</v>
      </c>
      <c r="C42" s="136">
        <f>'Штатное расписание'!D33</f>
        <v>0</v>
      </c>
      <c r="D42" s="136">
        <f>'Штатное расписание'!E33</f>
        <v>0</v>
      </c>
      <c r="E42" s="136">
        <f>'Штатное расписание'!F33</f>
        <v>0</v>
      </c>
      <c r="F42" s="136">
        <f>'Штатное расписание'!G33</f>
        <v>0</v>
      </c>
      <c r="G42" s="136">
        <f>'Штатное расписание'!H33</f>
        <v>0</v>
      </c>
      <c r="H42" s="136">
        <f>'Штатное расписание'!I33</f>
        <v>0</v>
      </c>
      <c r="I42" s="137">
        <f t="shared" si="5"/>
        <v>0</v>
      </c>
      <c r="J42" s="119"/>
      <c r="K42" s="119"/>
    </row>
    <row r="43" spans="1:13" x14ac:dyDescent="0.25">
      <c r="A43" s="139"/>
      <c r="B43" s="140" t="s">
        <v>17</v>
      </c>
      <c r="C43" s="115">
        <f>'Штатное расписание'!D34</f>
        <v>0</v>
      </c>
      <c r="D43" s="115">
        <f>'Штатное расписание'!E34</f>
        <v>0</v>
      </c>
      <c r="E43" s="115">
        <f>'Штатное расписание'!F34</f>
        <v>0</v>
      </c>
      <c r="F43" s="115">
        <f>'Штатное расписание'!G34</f>
        <v>0</v>
      </c>
      <c r="G43" s="115">
        <f>'Штатное расписание'!H34</f>
        <v>0</v>
      </c>
      <c r="H43" s="115">
        <f>'Штатное расписание'!I34</f>
        <v>0</v>
      </c>
      <c r="I43" s="137">
        <f t="shared" si="5"/>
        <v>0</v>
      </c>
      <c r="J43" s="141"/>
      <c r="K43" s="141"/>
    </row>
    <row r="44" spans="1:13" ht="15.75" thickBot="1" x14ac:dyDescent="0.3">
      <c r="A44" s="142"/>
      <c r="B44" s="143" t="s">
        <v>34</v>
      </c>
      <c r="C44" s="144">
        <f>'Штатное расписание'!D45-ФОТ!C74</f>
        <v>0</v>
      </c>
      <c r="D44" s="144">
        <f>'Штатное расписание'!E45-ФОТ!D74</f>
        <v>0</v>
      </c>
      <c r="E44" s="144">
        <f>'Штатное расписание'!F45-ФОТ!E74</f>
        <v>0</v>
      </c>
      <c r="F44" s="144">
        <f>'Штатное расписание'!G45-ФОТ!F74</f>
        <v>0</v>
      </c>
      <c r="G44" s="144">
        <f>'Штатное расписание'!H45-ФОТ!G74</f>
        <v>0</v>
      </c>
      <c r="H44" s="144">
        <f>'Штатное расписание'!I45-ФОТ!H74</f>
        <v>0</v>
      </c>
      <c r="I44" s="137">
        <f t="shared" si="5"/>
        <v>0</v>
      </c>
      <c r="J44" s="141"/>
      <c r="K44" s="141"/>
    </row>
    <row r="45" spans="1:13" x14ac:dyDescent="0.25">
      <c r="A45" s="300" t="s">
        <v>9</v>
      </c>
      <c r="B45" s="301"/>
      <c r="C45" s="145">
        <f t="shared" ref="C45:H45" si="7">SUM(C36:C44)</f>
        <v>-1</v>
      </c>
      <c r="D45" s="146">
        <f t="shared" si="7"/>
        <v>0</v>
      </c>
      <c r="E45" s="145">
        <f t="shared" si="7"/>
        <v>0</v>
      </c>
      <c r="F45" s="145">
        <f t="shared" si="7"/>
        <v>0</v>
      </c>
      <c r="G45" s="145">
        <f t="shared" si="7"/>
        <v>0</v>
      </c>
      <c r="H45" s="145" t="e">
        <f t="shared" si="7"/>
        <v>#DIV/0!</v>
      </c>
      <c r="I45" s="147" t="e">
        <f>SUM(I36:I44)</f>
        <v>#DIV/0!</v>
      </c>
      <c r="J45" s="146"/>
      <c r="K45" s="148"/>
      <c r="L45" s="122">
        <f>100-L46</f>
        <v>80</v>
      </c>
      <c r="M45" s="122"/>
    </row>
    <row r="46" spans="1:13" ht="15.75" thickBot="1" x14ac:dyDescent="0.3">
      <c r="A46" s="294" t="s">
        <v>39</v>
      </c>
      <c r="B46" s="295"/>
      <c r="C46" s="149"/>
      <c r="D46" s="150"/>
      <c r="E46" s="149"/>
      <c r="F46" s="149"/>
      <c r="G46" s="149"/>
      <c r="H46" s="149"/>
      <c r="I46" s="151" t="e">
        <f>ROUND(I45/80*20,2)</f>
        <v>#DIV/0!</v>
      </c>
      <c r="J46" s="150"/>
      <c r="K46" s="152"/>
      <c r="L46" s="127">
        <v>20</v>
      </c>
      <c r="M46" s="122"/>
    </row>
    <row r="47" spans="1:13" ht="15.75" thickBot="1" x14ac:dyDescent="0.3">
      <c r="A47" s="274" t="s">
        <v>40</v>
      </c>
      <c r="B47" s="275"/>
      <c r="C47" s="210">
        <f>C45+C46</f>
        <v>-1</v>
      </c>
      <c r="D47" s="211">
        <f t="shared" ref="D47:I47" si="8">D45+D46</f>
        <v>0</v>
      </c>
      <c r="E47" s="210">
        <f t="shared" si="8"/>
        <v>0</v>
      </c>
      <c r="F47" s="210">
        <f t="shared" si="8"/>
        <v>0</v>
      </c>
      <c r="G47" s="210">
        <f t="shared" si="8"/>
        <v>0</v>
      </c>
      <c r="H47" s="212" t="e">
        <f t="shared" si="8"/>
        <v>#DIV/0!</v>
      </c>
      <c r="I47" s="213" t="e">
        <f t="shared" si="8"/>
        <v>#DIV/0!</v>
      </c>
      <c r="J47" s="211"/>
      <c r="K47" s="214"/>
      <c r="L47" s="153"/>
    </row>
    <row r="48" spans="1:13" x14ac:dyDescent="0.25">
      <c r="A48" s="135"/>
      <c r="B48" s="154" t="s">
        <v>106</v>
      </c>
      <c r="C48" s="155"/>
      <c r="D48" s="155"/>
      <c r="E48" s="155"/>
      <c r="F48" s="155"/>
      <c r="G48" s="155"/>
      <c r="H48" s="155"/>
      <c r="I48" s="137">
        <f t="shared" ref="I48:I64" si="9">ROUND(SUM(D48:H48),2)</f>
        <v>0</v>
      </c>
      <c r="J48" s="119"/>
      <c r="K48" s="119"/>
    </row>
    <row r="49" spans="1:13" x14ac:dyDescent="0.25">
      <c r="A49" s="135"/>
      <c r="B49" s="154" t="s">
        <v>7</v>
      </c>
      <c r="C49" s="156">
        <f>'Штатное расписание'!D37</f>
        <v>0</v>
      </c>
      <c r="D49" s="156">
        <f>'Штатное расписание'!E37</f>
        <v>0</v>
      </c>
      <c r="E49" s="156">
        <f>'Штатное расписание'!F37</f>
        <v>0</v>
      </c>
      <c r="F49" s="156">
        <f>'Штатное расписание'!G37</f>
        <v>0</v>
      </c>
      <c r="G49" s="156">
        <f>'Штатное расписание'!H37</f>
        <v>0</v>
      </c>
      <c r="H49" s="156">
        <f>'Штатное расписание'!I37</f>
        <v>0</v>
      </c>
      <c r="I49" s="137">
        <f t="shared" si="9"/>
        <v>0</v>
      </c>
      <c r="J49" s="119"/>
      <c r="K49" s="119"/>
      <c r="M49" s="157"/>
    </row>
    <row r="50" spans="1:13" x14ac:dyDescent="0.25">
      <c r="A50" s="135"/>
      <c r="B50" s="154" t="s">
        <v>25</v>
      </c>
      <c r="C50" s="156">
        <f>'Штатное расписание'!D38</f>
        <v>0</v>
      </c>
      <c r="D50" s="156">
        <f>'Штатное расписание'!E38</f>
        <v>0</v>
      </c>
      <c r="E50" s="156">
        <f>'Штатное расписание'!F38</f>
        <v>0</v>
      </c>
      <c r="F50" s="156">
        <f>'Штатное расписание'!G38</f>
        <v>0</v>
      </c>
      <c r="G50" s="156">
        <f>'Штатное расписание'!H38</f>
        <v>0</v>
      </c>
      <c r="H50" s="156">
        <f>'Штатное расписание'!I38</f>
        <v>0</v>
      </c>
      <c r="I50" s="137">
        <f t="shared" si="9"/>
        <v>0</v>
      </c>
      <c r="J50" s="119"/>
      <c r="K50" s="119"/>
    </row>
    <row r="51" spans="1:13" x14ac:dyDescent="0.25">
      <c r="A51" s="135"/>
      <c r="B51" s="154" t="s">
        <v>108</v>
      </c>
      <c r="C51" s="156">
        <f>'Штатное расписание'!D39</f>
        <v>0</v>
      </c>
      <c r="D51" s="156">
        <f>'Штатное расписание'!E39</f>
        <v>0</v>
      </c>
      <c r="E51" s="156">
        <f>'Штатное расписание'!F39</f>
        <v>0</v>
      </c>
      <c r="F51" s="156">
        <f>'Штатное расписание'!G39</f>
        <v>0</v>
      </c>
      <c r="G51" s="156">
        <f>'Штатное расписание'!H39</f>
        <v>0</v>
      </c>
      <c r="H51" s="156">
        <f>'Штатное расписание'!I39</f>
        <v>0</v>
      </c>
      <c r="I51" s="137">
        <f t="shared" si="9"/>
        <v>0</v>
      </c>
      <c r="J51" s="119"/>
      <c r="K51" s="119"/>
    </row>
    <row r="52" spans="1:13" x14ac:dyDescent="0.25">
      <c r="A52" s="135"/>
      <c r="B52" s="154" t="s">
        <v>22</v>
      </c>
      <c r="C52" s="156">
        <f>'Штатное расписание'!D40</f>
        <v>0</v>
      </c>
      <c r="D52" s="156">
        <f>'Штатное расписание'!E40</f>
        <v>0</v>
      </c>
      <c r="E52" s="156">
        <f>'Штатное расписание'!F40</f>
        <v>0</v>
      </c>
      <c r="F52" s="156">
        <f>'Штатное расписание'!G40</f>
        <v>0</v>
      </c>
      <c r="G52" s="156">
        <f>'Штатное расписание'!H40</f>
        <v>0</v>
      </c>
      <c r="H52" s="156">
        <f>'Штатное расписание'!I40</f>
        <v>0</v>
      </c>
      <c r="I52" s="137">
        <f t="shared" si="9"/>
        <v>0</v>
      </c>
      <c r="J52" s="119"/>
      <c r="K52" s="119"/>
    </row>
    <row r="53" spans="1:13" x14ac:dyDescent="0.25">
      <c r="A53" s="135"/>
      <c r="B53" s="154" t="s">
        <v>18</v>
      </c>
      <c r="C53" s="156">
        <f>'Штатное расписание'!D41</f>
        <v>0</v>
      </c>
      <c r="D53" s="156">
        <f>'Штатное расписание'!E41</f>
        <v>0</v>
      </c>
      <c r="E53" s="156">
        <f>'Штатное расписание'!F41</f>
        <v>0</v>
      </c>
      <c r="F53" s="156">
        <f>'Штатное расписание'!G41</f>
        <v>0</v>
      </c>
      <c r="G53" s="156">
        <f>'Штатное расписание'!H41</f>
        <v>0</v>
      </c>
      <c r="H53" s="156">
        <f>'Штатное расписание'!I41</f>
        <v>0</v>
      </c>
      <c r="I53" s="137">
        <f t="shared" si="9"/>
        <v>0</v>
      </c>
      <c r="J53" s="119"/>
      <c r="K53" s="119"/>
    </row>
    <row r="54" spans="1:13" x14ac:dyDescent="0.25">
      <c r="A54" s="135"/>
      <c r="B54" s="154" t="s">
        <v>26</v>
      </c>
      <c r="C54" s="156">
        <f>'Штатное расписание'!D42</f>
        <v>0</v>
      </c>
      <c r="D54" s="156">
        <f>'Штатное расписание'!E42</f>
        <v>0</v>
      </c>
      <c r="E54" s="156">
        <f>'Штатное расписание'!F42</f>
        <v>0</v>
      </c>
      <c r="F54" s="156">
        <f>'Штатное расписание'!G42</f>
        <v>0</v>
      </c>
      <c r="G54" s="156">
        <f>'Штатное расписание'!H42</f>
        <v>0</v>
      </c>
      <c r="H54" s="156">
        <f>'Штатное расписание'!I42</f>
        <v>0</v>
      </c>
      <c r="I54" s="137">
        <f t="shared" si="9"/>
        <v>0</v>
      </c>
      <c r="J54" s="119"/>
      <c r="K54" s="119"/>
    </row>
    <row r="55" spans="1:13" x14ac:dyDescent="0.25">
      <c r="A55" s="135"/>
      <c r="B55" s="154" t="s">
        <v>19</v>
      </c>
      <c r="C55" s="156">
        <f>'Штатное расписание'!D43</f>
        <v>0</v>
      </c>
      <c r="D55" s="156">
        <f>'Штатное расписание'!E43</f>
        <v>0</v>
      </c>
      <c r="E55" s="156">
        <f>'Штатное расписание'!F43</f>
        <v>0</v>
      </c>
      <c r="F55" s="156">
        <f>'Штатное расписание'!G43</f>
        <v>0</v>
      </c>
      <c r="G55" s="156">
        <f>'Штатное расписание'!H43</f>
        <v>0</v>
      </c>
      <c r="H55" s="156">
        <f>'Штатное расписание'!I43</f>
        <v>0</v>
      </c>
      <c r="I55" s="137">
        <f t="shared" si="9"/>
        <v>0</v>
      </c>
      <c r="J55" s="119"/>
      <c r="K55" s="119"/>
    </row>
    <row r="56" spans="1:13" x14ac:dyDescent="0.25">
      <c r="A56" s="135"/>
      <c r="B56" s="154" t="s">
        <v>20</v>
      </c>
      <c r="C56" s="156">
        <f>'Штатное расписание'!D44</f>
        <v>0</v>
      </c>
      <c r="D56" s="156">
        <f>'Штатное расписание'!E44</f>
        <v>0</v>
      </c>
      <c r="E56" s="156">
        <f>'Штатное расписание'!F44</f>
        <v>0</v>
      </c>
      <c r="F56" s="156">
        <f>'Штатное расписание'!G44</f>
        <v>0</v>
      </c>
      <c r="G56" s="156">
        <f>'Штатное расписание'!H44</f>
        <v>0</v>
      </c>
      <c r="H56" s="156">
        <f>'Штатное расписание'!I44</f>
        <v>0</v>
      </c>
      <c r="I56" s="137">
        <f t="shared" si="9"/>
        <v>0</v>
      </c>
      <c r="J56" s="119"/>
      <c r="K56" s="119"/>
    </row>
    <row r="57" spans="1:13" ht="15" customHeight="1" x14ac:dyDescent="0.25">
      <c r="A57" s="135"/>
      <c r="B57" s="158" t="s">
        <v>90</v>
      </c>
      <c r="C57" s="156">
        <f>'Штатное расписание'!D46</f>
        <v>0</v>
      </c>
      <c r="D57" s="156">
        <f>'Штатное расписание'!E46</f>
        <v>0</v>
      </c>
      <c r="E57" s="156">
        <f>'Штатное расписание'!F46</f>
        <v>0</v>
      </c>
      <c r="F57" s="156">
        <f>'Штатное расписание'!G46</f>
        <v>0</v>
      </c>
      <c r="G57" s="156">
        <f>'Штатное расписание'!H46</f>
        <v>0</v>
      </c>
      <c r="H57" s="156">
        <f>'Штатное расписание'!I46</f>
        <v>0</v>
      </c>
      <c r="I57" s="137">
        <f t="shared" si="9"/>
        <v>0</v>
      </c>
      <c r="J57" s="119"/>
      <c r="K57" s="119"/>
    </row>
    <row r="58" spans="1:13" ht="15" customHeight="1" x14ac:dyDescent="0.25">
      <c r="A58" s="135"/>
      <c r="B58" s="158" t="s">
        <v>88</v>
      </c>
      <c r="C58" s="156">
        <f>'Штатное расписание'!D47</f>
        <v>0</v>
      </c>
      <c r="D58" s="156">
        <f>'Штатное расписание'!E47</f>
        <v>0</v>
      </c>
      <c r="E58" s="156">
        <f>'Штатное расписание'!F47</f>
        <v>0</v>
      </c>
      <c r="F58" s="156">
        <f>'Штатное расписание'!G47</f>
        <v>0</v>
      </c>
      <c r="G58" s="156">
        <f>'Штатное расписание'!H47</f>
        <v>0</v>
      </c>
      <c r="H58" s="156">
        <f>'Штатное расписание'!I47</f>
        <v>0</v>
      </c>
      <c r="I58" s="137">
        <f t="shared" ref="I58:I60" si="10">ROUND(SUM(D58:H58),2)</f>
        <v>0</v>
      </c>
      <c r="J58" s="119"/>
      <c r="K58" s="119"/>
    </row>
    <row r="59" spans="1:13" ht="15" customHeight="1" x14ac:dyDescent="0.25">
      <c r="A59" s="135"/>
      <c r="B59" s="158" t="s">
        <v>89</v>
      </c>
      <c r="C59" s="156">
        <f>'Штатное расписание'!D48</f>
        <v>0</v>
      </c>
      <c r="D59" s="156">
        <f>'Штатное расписание'!E48</f>
        <v>0</v>
      </c>
      <c r="E59" s="156">
        <f>'Штатное расписание'!F48</f>
        <v>0</v>
      </c>
      <c r="F59" s="156">
        <f>'Штатное расписание'!G48</f>
        <v>0</v>
      </c>
      <c r="G59" s="156">
        <f>'Штатное расписание'!H48</f>
        <v>0</v>
      </c>
      <c r="H59" s="156">
        <f>'Штатное расписание'!I48</f>
        <v>0</v>
      </c>
      <c r="I59" s="137">
        <f t="shared" si="10"/>
        <v>0</v>
      </c>
      <c r="J59" s="119"/>
      <c r="K59" s="119"/>
    </row>
    <row r="60" spans="1:13" ht="15" customHeight="1" x14ac:dyDescent="0.25">
      <c r="A60" s="135"/>
      <c r="B60" s="158" t="s">
        <v>91</v>
      </c>
      <c r="C60" s="156">
        <f>'Штатное расписание'!D49</f>
        <v>0</v>
      </c>
      <c r="D60" s="156">
        <f>'Штатное расписание'!E49</f>
        <v>0</v>
      </c>
      <c r="E60" s="156">
        <f>'Штатное расписание'!F49</f>
        <v>0</v>
      </c>
      <c r="F60" s="156">
        <f>'Штатное расписание'!G49</f>
        <v>0</v>
      </c>
      <c r="G60" s="156">
        <f>'Штатное расписание'!H49</f>
        <v>0</v>
      </c>
      <c r="H60" s="156">
        <f>'Штатное расписание'!I49</f>
        <v>0</v>
      </c>
      <c r="I60" s="137">
        <f t="shared" si="10"/>
        <v>0</v>
      </c>
      <c r="J60" s="119"/>
      <c r="K60" s="119"/>
    </row>
    <row r="61" spans="1:13" x14ac:dyDescent="0.25">
      <c r="A61" s="135"/>
      <c r="B61" s="154" t="s">
        <v>4</v>
      </c>
      <c r="C61" s="156">
        <f>'Штатное расписание'!D50</f>
        <v>0</v>
      </c>
      <c r="D61" s="156">
        <f>'Штатное расписание'!E50</f>
        <v>0</v>
      </c>
      <c r="E61" s="156">
        <f>'Штатное расписание'!F50</f>
        <v>0</v>
      </c>
      <c r="F61" s="156">
        <f>'Штатное расписание'!G50</f>
        <v>0</v>
      </c>
      <c r="G61" s="156">
        <f>'Штатное расписание'!H50</f>
        <v>0</v>
      </c>
      <c r="H61" s="156">
        <f>'Штатное расписание'!I50</f>
        <v>0</v>
      </c>
      <c r="I61" s="137">
        <f t="shared" si="9"/>
        <v>0</v>
      </c>
      <c r="J61" s="119"/>
      <c r="K61" s="119"/>
    </row>
    <row r="62" spans="1:13" x14ac:dyDescent="0.25">
      <c r="A62" s="135"/>
      <c r="B62" s="154" t="s">
        <v>3</v>
      </c>
      <c r="C62" s="156">
        <f>'Штатное расписание'!D51</f>
        <v>0</v>
      </c>
      <c r="D62" s="156">
        <f>'Штатное расписание'!E51</f>
        <v>0</v>
      </c>
      <c r="E62" s="156">
        <f>'Штатное расписание'!F51</f>
        <v>0</v>
      </c>
      <c r="F62" s="156" t="e">
        <f>'Штатное расписание'!G51</f>
        <v>#DIV/0!</v>
      </c>
      <c r="G62" s="156" t="e">
        <f>'Штатное расписание'!H51</f>
        <v>#DIV/0!</v>
      </c>
      <c r="H62" s="156">
        <f>'Штатное расписание'!I51</f>
        <v>0</v>
      </c>
      <c r="I62" s="137" t="e">
        <f t="shared" si="9"/>
        <v>#DIV/0!</v>
      </c>
      <c r="J62" s="119"/>
      <c r="K62" s="119"/>
    </row>
    <row r="63" spans="1:13" x14ac:dyDescent="0.25">
      <c r="A63" s="135"/>
      <c r="B63" s="159" t="s">
        <v>6</v>
      </c>
      <c r="C63" s="156">
        <f>'Штатное расписание'!D52</f>
        <v>0</v>
      </c>
      <c r="D63" s="156">
        <f>'Штатное расписание'!E52</f>
        <v>0</v>
      </c>
      <c r="E63" s="156">
        <f>'Штатное расписание'!F52</f>
        <v>0</v>
      </c>
      <c r="F63" s="156">
        <f>'Штатное расписание'!G52</f>
        <v>0</v>
      </c>
      <c r="G63" s="156">
        <f>'Штатное расписание'!H52</f>
        <v>0</v>
      </c>
      <c r="H63" s="156">
        <f>'Штатное расписание'!I52</f>
        <v>0</v>
      </c>
      <c r="I63" s="137">
        <f t="shared" si="9"/>
        <v>0</v>
      </c>
      <c r="J63" s="119"/>
      <c r="K63" s="119"/>
    </row>
    <row r="64" spans="1:13" x14ac:dyDescent="0.25">
      <c r="A64" s="135"/>
      <c r="B64" s="154" t="s">
        <v>51</v>
      </c>
      <c r="C64" s="156">
        <f>'Штатное расписание'!D53</f>
        <v>0</v>
      </c>
      <c r="D64" s="156">
        <f>'Штатное расписание'!E53</f>
        <v>0</v>
      </c>
      <c r="E64" s="156">
        <f>'Штатное расписание'!F53</f>
        <v>0</v>
      </c>
      <c r="F64" s="156">
        <f>'Штатное расписание'!G53</f>
        <v>0</v>
      </c>
      <c r="G64" s="156">
        <f>'Штатное расписание'!H53</f>
        <v>0</v>
      </c>
      <c r="H64" s="156">
        <f>'Штатное расписание'!I53</f>
        <v>0</v>
      </c>
      <c r="I64" s="137">
        <f t="shared" si="9"/>
        <v>0</v>
      </c>
      <c r="J64" s="119"/>
      <c r="K64" s="119"/>
    </row>
    <row r="65" spans="1:15" ht="15.75" thickBot="1" x14ac:dyDescent="0.3">
      <c r="A65" s="135"/>
      <c r="B65" s="159" t="s">
        <v>110</v>
      </c>
      <c r="C65" s="156">
        <f>'Штатное расписание'!D54</f>
        <v>0</v>
      </c>
      <c r="D65" s="156">
        <f>'Штатное расписание'!E54</f>
        <v>0</v>
      </c>
      <c r="E65" s="156">
        <f>'Штатное расписание'!F54</f>
        <v>0</v>
      </c>
      <c r="F65" s="156">
        <f>'Штатное расписание'!G54</f>
        <v>0</v>
      </c>
      <c r="G65" s="156">
        <f>'Штатное расписание'!H54</f>
        <v>0</v>
      </c>
      <c r="H65" s="156">
        <f>'Штатное расписание'!I54</f>
        <v>0</v>
      </c>
      <c r="I65" s="137">
        <f t="shared" ref="I65" si="11">ROUND(SUM(D65:H65),2)</f>
        <v>0</v>
      </c>
      <c r="J65" s="141"/>
      <c r="K65" s="141"/>
    </row>
    <row r="66" spans="1:15" ht="15.75" thickBot="1" x14ac:dyDescent="0.3">
      <c r="A66" s="276" t="s">
        <v>9</v>
      </c>
      <c r="B66" s="277"/>
      <c r="C66" s="88">
        <f t="shared" ref="C66:I66" si="12">SUM(C48:C65)</f>
        <v>0</v>
      </c>
      <c r="D66" s="88">
        <f t="shared" si="12"/>
        <v>0</v>
      </c>
      <c r="E66" s="88">
        <f t="shared" si="12"/>
        <v>0</v>
      </c>
      <c r="F66" s="88" t="e">
        <f t="shared" si="12"/>
        <v>#DIV/0!</v>
      </c>
      <c r="G66" s="88" t="e">
        <f t="shared" si="12"/>
        <v>#DIV/0!</v>
      </c>
      <c r="H66" s="88">
        <f t="shared" si="12"/>
        <v>0</v>
      </c>
      <c r="I66" s="89" t="e">
        <f t="shared" si="12"/>
        <v>#DIV/0!</v>
      </c>
      <c r="J66" s="88"/>
      <c r="K66" s="90"/>
      <c r="L66" s="122">
        <f>100-L67</f>
        <v>80</v>
      </c>
      <c r="M66" s="122"/>
    </row>
    <row r="67" spans="1:15" ht="15.75" thickBot="1" x14ac:dyDescent="0.3">
      <c r="A67" s="278" t="s">
        <v>39</v>
      </c>
      <c r="B67" s="279"/>
      <c r="C67" s="91"/>
      <c r="D67" s="92"/>
      <c r="E67" s="91"/>
      <c r="F67" s="91"/>
      <c r="G67" s="91"/>
      <c r="H67" s="91"/>
      <c r="I67" s="160" t="e">
        <f>ROUND(I66/80*20,2)</f>
        <v>#DIV/0!</v>
      </c>
      <c r="J67" s="161"/>
      <c r="K67" s="162"/>
      <c r="L67" s="127">
        <v>20</v>
      </c>
      <c r="M67" s="122"/>
    </row>
    <row r="68" spans="1:15" ht="15.75" customHeight="1" thickBot="1" x14ac:dyDescent="0.3">
      <c r="A68" s="280" t="s">
        <v>54</v>
      </c>
      <c r="B68" s="281"/>
      <c r="C68" s="215">
        <f>C66+C67</f>
        <v>0</v>
      </c>
      <c r="D68" s="215">
        <f t="shared" ref="D68:I68" si="13">D66+D67</f>
        <v>0</v>
      </c>
      <c r="E68" s="215">
        <f t="shared" si="13"/>
        <v>0</v>
      </c>
      <c r="F68" s="215" t="e">
        <f t="shared" si="13"/>
        <v>#DIV/0!</v>
      </c>
      <c r="G68" s="215" t="e">
        <f t="shared" si="13"/>
        <v>#DIV/0!</v>
      </c>
      <c r="H68" s="215">
        <f t="shared" si="13"/>
        <v>0</v>
      </c>
      <c r="I68" s="215" t="e">
        <f t="shared" si="13"/>
        <v>#DIV/0!</v>
      </c>
      <c r="J68" s="216"/>
      <c r="K68" s="217"/>
      <c r="L68" s="153"/>
    </row>
    <row r="69" spans="1:15" ht="15.75" hidden="1" customHeight="1" x14ac:dyDescent="0.3">
      <c r="A69" s="290" t="s">
        <v>53</v>
      </c>
      <c r="B69" s="291"/>
      <c r="C69" s="91" t="e">
        <f>#REF!+#REF!</f>
        <v>#REF!</v>
      </c>
      <c r="D69" s="91" t="e">
        <f>#REF!+#REF!</f>
        <v>#REF!</v>
      </c>
      <c r="E69" s="91" t="e">
        <f>#REF!+#REF!</f>
        <v>#REF!</v>
      </c>
      <c r="F69" s="91" t="e">
        <f>#REF!+#REF!</f>
        <v>#REF!</v>
      </c>
      <c r="G69" s="91" t="e">
        <f>#REF!+#REF!</f>
        <v>#REF!</v>
      </c>
      <c r="H69" s="91" t="e">
        <f>#REF!+#REF!</f>
        <v>#REF!</v>
      </c>
      <c r="I69" s="91" t="e">
        <f>#REF!+#REF!</f>
        <v>#REF!</v>
      </c>
      <c r="J69" s="218" t="e">
        <f>ROUND((#REF!+#REF!)/80*100,2)</f>
        <v>#REF!</v>
      </c>
      <c r="K69" s="219"/>
      <c r="L69" s="163"/>
      <c r="M69" s="164"/>
    </row>
    <row r="70" spans="1:15" ht="15.75" hidden="1" customHeight="1" thickBot="1" x14ac:dyDescent="0.35">
      <c r="A70" s="292" t="s">
        <v>35</v>
      </c>
      <c r="B70" s="293"/>
      <c r="C70" s="215" t="e">
        <f>C68-C69</f>
        <v>#REF!</v>
      </c>
      <c r="D70" s="215" t="e">
        <f t="shared" ref="D70:J70" si="14">D68-D69</f>
        <v>#REF!</v>
      </c>
      <c r="E70" s="215" t="e">
        <f t="shared" si="14"/>
        <v>#REF!</v>
      </c>
      <c r="F70" s="215" t="e">
        <f t="shared" si="14"/>
        <v>#DIV/0!</v>
      </c>
      <c r="G70" s="215" t="e">
        <f t="shared" si="14"/>
        <v>#DIV/0!</v>
      </c>
      <c r="H70" s="215" t="e">
        <f t="shared" si="14"/>
        <v>#REF!</v>
      </c>
      <c r="I70" s="215" t="e">
        <f t="shared" si="14"/>
        <v>#DIV/0!</v>
      </c>
      <c r="J70" s="220" t="e">
        <f t="shared" si="14"/>
        <v>#REF!</v>
      </c>
      <c r="K70" s="219"/>
      <c r="L70" s="163"/>
      <c r="M70" s="164"/>
    </row>
    <row r="71" spans="1:15" ht="15.75" hidden="1" customHeight="1" x14ac:dyDescent="0.3">
      <c r="A71" s="165"/>
      <c r="B71" s="166"/>
      <c r="C71" s="93"/>
      <c r="D71" s="221"/>
      <c r="E71" s="222"/>
      <c r="F71" s="221"/>
      <c r="G71" s="221"/>
      <c r="H71" s="221"/>
      <c r="I71" s="167"/>
      <c r="J71" s="168"/>
      <c r="K71" s="168"/>
      <c r="L71" s="169"/>
      <c r="M71" s="164"/>
      <c r="O71" s="170"/>
    </row>
    <row r="72" spans="1:15" ht="15.75" hidden="1" customHeight="1" x14ac:dyDescent="0.3">
      <c r="A72" s="171"/>
      <c r="B72" s="172"/>
      <c r="C72" s="93"/>
      <c r="D72" s="221"/>
      <c r="E72" s="222"/>
      <c r="F72" s="221"/>
      <c r="G72" s="221"/>
      <c r="H72" s="221"/>
      <c r="I72" s="167"/>
      <c r="J72" s="168"/>
      <c r="K72" s="168"/>
      <c r="L72" s="169"/>
      <c r="M72" s="164"/>
    </row>
    <row r="73" spans="1:15" ht="15.75" hidden="1" customHeight="1" x14ac:dyDescent="0.3">
      <c r="A73" s="173"/>
      <c r="B73" s="166"/>
      <c r="C73" s="94"/>
      <c r="D73" s="94"/>
      <c r="E73" s="95"/>
      <c r="F73" s="95"/>
      <c r="G73" s="95"/>
      <c r="H73" s="95"/>
      <c r="I73" s="167"/>
      <c r="J73" s="174"/>
      <c r="K73" s="174"/>
      <c r="L73" s="169"/>
      <c r="M73" s="164"/>
    </row>
    <row r="74" spans="1:15" ht="15.75" hidden="1" customHeight="1" thickBot="1" x14ac:dyDescent="0.35">
      <c r="A74" s="173"/>
      <c r="B74" s="175"/>
      <c r="C74" s="223"/>
      <c r="D74" s="224"/>
      <c r="E74" s="225"/>
      <c r="F74" s="221"/>
      <c r="G74" s="176"/>
      <c r="H74" s="221"/>
      <c r="I74" s="177"/>
      <c r="J74" s="224"/>
      <c r="K74" s="224"/>
      <c r="L74" s="169"/>
      <c r="M74" s="164"/>
    </row>
    <row r="75" spans="1:15" ht="21" hidden="1" customHeight="1" thickBot="1" x14ac:dyDescent="0.35">
      <c r="A75" s="286"/>
      <c r="B75" s="287"/>
      <c r="C75" s="178"/>
      <c r="D75" s="179"/>
      <c r="E75" s="178"/>
      <c r="F75" s="178"/>
      <c r="G75" s="178"/>
      <c r="H75" s="178"/>
      <c r="I75" s="180"/>
      <c r="J75" s="181"/>
      <c r="K75" s="182"/>
      <c r="L75" s="122"/>
      <c r="M75" s="122"/>
    </row>
    <row r="76" spans="1:15" ht="14.45" hidden="1" thickBot="1" x14ac:dyDescent="0.35">
      <c r="A76" s="282"/>
      <c r="B76" s="283"/>
      <c r="C76" s="183"/>
      <c r="D76" s="184"/>
      <c r="E76" s="183"/>
      <c r="F76" s="183"/>
      <c r="G76" s="183"/>
      <c r="H76" s="183"/>
      <c r="I76" s="185"/>
      <c r="J76" s="184"/>
      <c r="K76" s="184"/>
      <c r="L76" s="127"/>
      <c r="M76" s="122"/>
    </row>
    <row r="77" spans="1:15" ht="14.45" hidden="1" thickBot="1" x14ac:dyDescent="0.35">
      <c r="A77" s="284"/>
      <c r="B77" s="285"/>
      <c r="C77" s="226"/>
      <c r="D77" s="227"/>
      <c r="E77" s="226"/>
      <c r="F77" s="226"/>
      <c r="G77" s="226"/>
      <c r="H77" s="226"/>
      <c r="I77" s="228"/>
      <c r="J77" s="227"/>
      <c r="K77" s="229"/>
      <c r="L77" s="186"/>
    </row>
    <row r="78" spans="1:15" ht="15.75" thickBot="1" x14ac:dyDescent="0.3">
      <c r="A78" s="272" t="s">
        <v>42</v>
      </c>
      <c r="B78" s="273"/>
      <c r="C78" s="187">
        <f t="shared" ref="C78:H78" si="15">C35+C47+C68+C75</f>
        <v>0</v>
      </c>
      <c r="D78" s="187">
        <f t="shared" si="15"/>
        <v>0</v>
      </c>
      <c r="E78" s="187">
        <f t="shared" si="15"/>
        <v>0</v>
      </c>
      <c r="F78" s="187" t="e">
        <f t="shared" si="15"/>
        <v>#DIV/0!</v>
      </c>
      <c r="G78" s="187" t="e">
        <f t="shared" si="15"/>
        <v>#DIV/0!</v>
      </c>
      <c r="H78" s="187" t="e">
        <f t="shared" si="15"/>
        <v>#DIV/0!</v>
      </c>
      <c r="I78" s="188" t="e">
        <f>I35+I47+I68+I77</f>
        <v>#DIV/0!</v>
      </c>
      <c r="J78" s="189"/>
      <c r="K78" s="190"/>
      <c r="L78" s="191"/>
    </row>
    <row r="79" spans="1:15" ht="30" thickBot="1" x14ac:dyDescent="0.3">
      <c r="A79" s="192"/>
      <c r="B79" s="193" t="s">
        <v>41</v>
      </c>
      <c r="C79" s="194"/>
      <c r="D79" s="194"/>
      <c r="E79" s="194"/>
      <c r="F79" s="194"/>
      <c r="G79" s="194"/>
      <c r="H79" s="194"/>
      <c r="I79" s="195" t="e">
        <f>I76+I67+I46+I34</f>
        <v>#DIV/0!</v>
      </c>
      <c r="J79" s="194"/>
      <c r="K79" s="196"/>
    </row>
    <row r="80" spans="1:15" x14ac:dyDescent="0.25">
      <c r="C80" s="197"/>
      <c r="D80" s="198"/>
      <c r="E80" s="198"/>
      <c r="F80" s="198"/>
      <c r="G80" s="198"/>
      <c r="H80" s="198"/>
      <c r="I80" s="198"/>
      <c r="J80" s="198"/>
      <c r="K80" s="198"/>
    </row>
    <row r="81" spans="2:6" x14ac:dyDescent="0.25">
      <c r="D81" s="118"/>
    </row>
    <row r="82" spans="2:6" ht="30" x14ac:dyDescent="0.25">
      <c r="B82" s="199" t="s">
        <v>44</v>
      </c>
      <c r="C82" s="200"/>
      <c r="D82" s="201"/>
      <c r="E82" s="202"/>
      <c r="F82" s="99"/>
    </row>
    <row r="83" spans="2:6" x14ac:dyDescent="0.25">
      <c r="B83" s="203"/>
      <c r="C83" s="230" t="s">
        <v>79</v>
      </c>
      <c r="D83" s="261" t="s">
        <v>80</v>
      </c>
      <c r="E83" s="261"/>
      <c r="F83" s="230" t="s">
        <v>81</v>
      </c>
    </row>
  </sheetData>
  <mergeCells count="25">
    <mergeCell ref="G5:J16"/>
    <mergeCell ref="B18:B19"/>
    <mergeCell ref="C18:C19"/>
    <mergeCell ref="A69:B69"/>
    <mergeCell ref="A70:B70"/>
    <mergeCell ref="A46:B46"/>
    <mergeCell ref="A33:B33"/>
    <mergeCell ref="A34:B34"/>
    <mergeCell ref="A35:B35"/>
    <mergeCell ref="A45:B45"/>
    <mergeCell ref="A18:A19"/>
    <mergeCell ref="A78:B78"/>
    <mergeCell ref="A47:B47"/>
    <mergeCell ref="A66:B66"/>
    <mergeCell ref="A67:B67"/>
    <mergeCell ref="A68:B68"/>
    <mergeCell ref="A76:B76"/>
    <mergeCell ref="A77:B77"/>
    <mergeCell ref="A75:B75"/>
    <mergeCell ref="D83:E83"/>
    <mergeCell ref="L19:L20"/>
    <mergeCell ref="J18:K18"/>
    <mergeCell ref="E18:H18"/>
    <mergeCell ref="I18:I19"/>
    <mergeCell ref="D18:D19"/>
  </mergeCells>
  <pageMargins left="0" right="0" top="0" bottom="0" header="0.31496062992125984" footer="0.31496062992125984"/>
  <pageSetup paperSize="9" scale="55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Штатное расписание</vt:lpstr>
      <vt:lpstr>ФОТ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Шкляр Елена Станиславовна</dc:creator>
  <cp:lastModifiedBy>Краснер Вячеслав Сергеевич</cp:lastModifiedBy>
  <cp:lastPrinted>2017-09-14T11:27:17Z</cp:lastPrinted>
  <dcterms:created xsi:type="dcterms:W3CDTF">2013-10-02T08:38:33Z</dcterms:created>
  <dcterms:modified xsi:type="dcterms:W3CDTF">2024-03-12T07:14:45Z</dcterms:modified>
</cp:coreProperties>
</file>