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2990"/>
  </bookViews>
  <sheets>
    <sheet name="ШР Интернат" sheetId="15" r:id="rId1"/>
    <sheet name="Расшифровка интернат " sheetId="19" r:id="rId2"/>
    <sheet name="свод" sheetId="20" r:id="rId3"/>
    <sheet name="ФОТ" sheetId="21" r:id="rId4"/>
  </sheets>
  <calcPr calcId="145621" refMode="R1C1"/>
</workbook>
</file>

<file path=xl/calcChain.xml><?xml version="1.0" encoding="utf-8"?>
<calcChain xmlns="http://schemas.openxmlformats.org/spreadsheetml/2006/main">
  <c r="C5" i="20" l="1"/>
  <c r="C47" i="19"/>
  <c r="J17" i="21" l="1"/>
  <c r="I17" i="21"/>
  <c r="C17" i="21"/>
  <c r="B17" i="21"/>
  <c r="D26" i="20"/>
  <c r="J25" i="20"/>
  <c r="I25" i="20"/>
  <c r="H25" i="20"/>
  <c r="G25" i="20"/>
  <c r="F25" i="20"/>
  <c r="K25" i="20" s="1"/>
  <c r="E25" i="20"/>
  <c r="D25" i="20"/>
  <c r="J16" i="19"/>
  <c r="I16" i="19"/>
  <c r="H16" i="19"/>
  <c r="G16" i="19"/>
  <c r="G17" i="21" s="1"/>
  <c r="F16" i="19"/>
  <c r="E16" i="19"/>
  <c r="D16" i="19"/>
  <c r="D17" i="21" s="1"/>
  <c r="C16" i="19"/>
  <c r="B16" i="19"/>
  <c r="B15" i="19"/>
  <c r="K24" i="15"/>
  <c r="K71" i="20"/>
  <c r="J37" i="19"/>
  <c r="C30" i="19" l="1"/>
  <c r="C57" i="19" l="1"/>
  <c r="C42" i="19"/>
  <c r="C14" i="19" l="1"/>
  <c r="C18" i="19"/>
  <c r="A37" i="21" l="1"/>
  <c r="H23" i="20"/>
  <c r="J23" i="20"/>
  <c r="E23" i="20" l="1"/>
  <c r="D20" i="20"/>
  <c r="E19" i="20"/>
  <c r="F19" i="20"/>
  <c r="G19" i="20"/>
  <c r="H19" i="20"/>
  <c r="I19" i="20"/>
  <c r="J19" i="20"/>
  <c r="D19" i="20"/>
  <c r="C3" i="19" l="1"/>
  <c r="D24" i="20" l="1"/>
  <c r="E54" i="20" l="1"/>
  <c r="D79" i="15" l="1"/>
  <c r="D85" i="15" l="1"/>
  <c r="J11" i="15"/>
  <c r="E40" i="21"/>
  <c r="F40" i="21"/>
  <c r="G40" i="21"/>
  <c r="H40" i="21"/>
  <c r="I40" i="21"/>
  <c r="D40" i="21"/>
  <c r="D43" i="21"/>
  <c r="C40" i="21"/>
  <c r="B5" i="21"/>
  <c r="J60" i="20"/>
  <c r="I60" i="20"/>
  <c r="H60" i="20"/>
  <c r="G60" i="20"/>
  <c r="F60" i="20"/>
  <c r="E60" i="20"/>
  <c r="D60" i="20"/>
  <c r="J55" i="20"/>
  <c r="I55" i="20"/>
  <c r="H55" i="20"/>
  <c r="G55" i="20"/>
  <c r="F55" i="20"/>
  <c r="E55" i="20"/>
  <c r="D55" i="20"/>
  <c r="D39" i="19"/>
  <c r="C39" i="19"/>
  <c r="F39" i="19"/>
  <c r="E79" i="15"/>
  <c r="F79" i="15"/>
  <c r="G79" i="15"/>
  <c r="H79" i="15"/>
  <c r="I79" i="15"/>
  <c r="J79" i="15"/>
  <c r="D74" i="21" l="1"/>
  <c r="C74" i="21"/>
  <c r="B74" i="21"/>
  <c r="I73" i="21"/>
  <c r="H73" i="21"/>
  <c r="D73" i="21"/>
  <c r="C73" i="21"/>
  <c r="B73" i="21"/>
  <c r="D72" i="21"/>
  <c r="C72" i="21"/>
  <c r="B72" i="21"/>
  <c r="D71" i="21"/>
  <c r="C71" i="21"/>
  <c r="B71" i="21"/>
  <c r="D70" i="21"/>
  <c r="C70" i="21"/>
  <c r="B70" i="21"/>
  <c r="D69" i="21"/>
  <c r="C69" i="21"/>
  <c r="B69" i="21"/>
  <c r="D68" i="21"/>
  <c r="C68" i="21"/>
  <c r="B68" i="21"/>
  <c r="D67" i="21"/>
  <c r="C67" i="21"/>
  <c r="B67" i="21"/>
  <c r="D66" i="21"/>
  <c r="C66" i="21"/>
  <c r="B66" i="21"/>
  <c r="D65" i="21"/>
  <c r="C65" i="21"/>
  <c r="B65" i="21"/>
  <c r="D64" i="21"/>
  <c r="C64" i="21"/>
  <c r="B64" i="21"/>
  <c r="F63" i="21"/>
  <c r="D63" i="21"/>
  <c r="C63" i="21"/>
  <c r="B63" i="21"/>
  <c r="D62" i="21"/>
  <c r="C62" i="21"/>
  <c r="B62" i="21"/>
  <c r="F61" i="21"/>
  <c r="D61" i="21"/>
  <c r="C61" i="21"/>
  <c r="B61" i="21"/>
  <c r="F60" i="21"/>
  <c r="D60" i="21"/>
  <c r="C60" i="21"/>
  <c r="B60" i="21"/>
  <c r="F59" i="21"/>
  <c r="D59" i="21"/>
  <c r="C59" i="21"/>
  <c r="B59" i="21"/>
  <c r="E58" i="21"/>
  <c r="D58" i="21"/>
  <c r="C58" i="21"/>
  <c r="B58" i="21"/>
  <c r="F57" i="21"/>
  <c r="E57" i="21"/>
  <c r="D57" i="21"/>
  <c r="C57" i="21"/>
  <c r="B57" i="21"/>
  <c r="F56" i="21"/>
  <c r="D56" i="21"/>
  <c r="C56" i="21"/>
  <c r="B56" i="21"/>
  <c r="D55" i="21"/>
  <c r="C55" i="21"/>
  <c r="B55" i="21"/>
  <c r="D54" i="21"/>
  <c r="C54" i="21"/>
  <c r="B54" i="21"/>
  <c r="D53" i="21"/>
  <c r="C53" i="21"/>
  <c r="B53" i="21"/>
  <c r="D52" i="21"/>
  <c r="C52" i="21"/>
  <c r="B52" i="21"/>
  <c r="D51" i="21"/>
  <c r="C51" i="21"/>
  <c r="B51" i="21"/>
  <c r="D50" i="21"/>
  <c r="C50" i="21"/>
  <c r="B50" i="21"/>
  <c r="D49" i="21"/>
  <c r="C49" i="21"/>
  <c r="B49" i="21"/>
  <c r="D48" i="21"/>
  <c r="C48" i="21"/>
  <c r="B48" i="21"/>
  <c r="D47" i="21"/>
  <c r="C47" i="21"/>
  <c r="B47" i="21"/>
  <c r="F46" i="21"/>
  <c r="E46" i="21"/>
  <c r="D46" i="21"/>
  <c r="C46" i="21"/>
  <c r="B46" i="21"/>
  <c r="F45" i="21"/>
  <c r="E45" i="21"/>
  <c r="D45" i="21"/>
  <c r="C45" i="21"/>
  <c r="B45" i="21"/>
  <c r="F44" i="21"/>
  <c r="D44" i="21"/>
  <c r="C44" i="21"/>
  <c r="B44" i="21"/>
  <c r="H75" i="21"/>
  <c r="G43" i="21"/>
  <c r="C43" i="21"/>
  <c r="B43" i="21"/>
  <c r="F42" i="21"/>
  <c r="D42" i="21"/>
  <c r="C42" i="21"/>
  <c r="B42" i="21"/>
  <c r="I41" i="21"/>
  <c r="H41" i="21"/>
  <c r="G41" i="21"/>
  <c r="F41" i="21"/>
  <c r="E41" i="21"/>
  <c r="D41" i="21"/>
  <c r="C41" i="21"/>
  <c r="B41" i="21"/>
  <c r="B40" i="21"/>
  <c r="J38" i="21"/>
  <c r="L38" i="21" s="1"/>
  <c r="K36" i="21"/>
  <c r="K39" i="21" s="1"/>
  <c r="I75" i="21" l="1"/>
  <c r="G75" i="21"/>
  <c r="E75" i="21"/>
  <c r="C75" i="21"/>
  <c r="C77" i="21" s="1"/>
  <c r="F75" i="21"/>
  <c r="D75" i="21"/>
  <c r="D62" i="20"/>
  <c r="E43" i="20" l="1"/>
  <c r="J61" i="20"/>
  <c r="I61" i="20"/>
  <c r="H61" i="20"/>
  <c r="G61" i="20"/>
  <c r="F61" i="20"/>
  <c r="E61" i="20"/>
  <c r="D61" i="20"/>
  <c r="C33" i="19" l="1"/>
  <c r="C34" i="21" s="1"/>
  <c r="C15" i="19"/>
  <c r="C16" i="21" l="1"/>
  <c r="D78" i="21" s="1"/>
  <c r="D77" i="19"/>
  <c r="E45" i="20"/>
  <c r="F45" i="20"/>
  <c r="G45" i="20"/>
  <c r="H45" i="20"/>
  <c r="I45" i="20"/>
  <c r="J45" i="20"/>
  <c r="D45" i="20"/>
  <c r="F43" i="20"/>
  <c r="G43" i="20"/>
  <c r="H43" i="20"/>
  <c r="I43" i="20"/>
  <c r="J43" i="20"/>
  <c r="D43" i="20"/>
  <c r="H21" i="20"/>
  <c r="I21" i="20"/>
  <c r="J21" i="20"/>
  <c r="E21" i="20"/>
  <c r="F21" i="20"/>
  <c r="G21" i="20"/>
  <c r="D21" i="20"/>
  <c r="E13" i="19"/>
  <c r="F13" i="19"/>
  <c r="G13" i="19"/>
  <c r="H13" i="19"/>
  <c r="I13" i="19"/>
  <c r="D13" i="19"/>
  <c r="D14" i="21" s="1"/>
  <c r="C13" i="19"/>
  <c r="C14" i="21" s="1"/>
  <c r="E64" i="20" l="1"/>
  <c r="F64" i="20"/>
  <c r="G64" i="20"/>
  <c r="H64" i="20"/>
  <c r="I64" i="20"/>
  <c r="J64" i="20"/>
  <c r="D64" i="20"/>
  <c r="K41" i="15"/>
  <c r="K42" i="15"/>
  <c r="K43" i="15"/>
  <c r="D33" i="19"/>
  <c r="D34" i="21" s="1"/>
  <c r="E33" i="19"/>
  <c r="E34" i="21" s="1"/>
  <c r="F33" i="19"/>
  <c r="F34" i="21" s="1"/>
  <c r="G33" i="19"/>
  <c r="G34" i="21" s="1"/>
  <c r="H33" i="19"/>
  <c r="H34" i="21" s="1"/>
  <c r="I33" i="19"/>
  <c r="I34" i="21" s="1"/>
  <c r="B33" i="19"/>
  <c r="B34" i="21" s="1"/>
  <c r="J33" i="19" l="1"/>
  <c r="J32" i="19"/>
  <c r="J33" i="21" s="1"/>
  <c r="E41" i="20"/>
  <c r="F41" i="20"/>
  <c r="G41" i="20"/>
  <c r="H41" i="20"/>
  <c r="I41" i="20"/>
  <c r="J41" i="20"/>
  <c r="D41" i="20"/>
  <c r="E44" i="20"/>
  <c r="F44" i="20"/>
  <c r="G44" i="20"/>
  <c r="H44" i="20"/>
  <c r="I44" i="20"/>
  <c r="J44" i="20"/>
  <c r="D44" i="20"/>
  <c r="J34" i="21" l="1"/>
  <c r="L34" i="21" s="1"/>
  <c r="K41" i="20"/>
  <c r="K20" i="15"/>
  <c r="E39" i="20" l="1"/>
  <c r="F39" i="20"/>
  <c r="G39" i="20"/>
  <c r="H39" i="20"/>
  <c r="I39" i="20"/>
  <c r="J39" i="20"/>
  <c r="D39" i="20"/>
  <c r="J51" i="20"/>
  <c r="I51" i="20"/>
  <c r="H51" i="20"/>
  <c r="G51" i="20"/>
  <c r="F51" i="20"/>
  <c r="D51" i="20"/>
  <c r="E51" i="20"/>
  <c r="E33" i="20"/>
  <c r="E48" i="20" l="1"/>
  <c r="E40" i="20" l="1"/>
  <c r="K77" i="15" l="1"/>
  <c r="J73" i="21" s="1"/>
  <c r="K64" i="20"/>
  <c r="G40" i="20"/>
  <c r="G37" i="20"/>
  <c r="C37" i="20"/>
  <c r="F48" i="20" l="1"/>
  <c r="G48" i="20"/>
  <c r="H48" i="20"/>
  <c r="I48" i="20"/>
  <c r="J48" i="20"/>
  <c r="D48" i="20"/>
  <c r="C11" i="19" l="1"/>
  <c r="C12" i="21" s="1"/>
  <c r="D23" i="20" l="1"/>
  <c r="K38" i="20" l="1"/>
  <c r="K39" i="20"/>
  <c r="L37" i="19" l="1"/>
  <c r="K70" i="20"/>
  <c r="K68" i="20"/>
  <c r="J63" i="20"/>
  <c r="I63" i="20"/>
  <c r="H63" i="20"/>
  <c r="G63" i="20"/>
  <c r="F63" i="20"/>
  <c r="E63" i="20"/>
  <c r="D63" i="20"/>
  <c r="E62" i="20"/>
  <c r="F62" i="20"/>
  <c r="G62" i="20"/>
  <c r="H62" i="20"/>
  <c r="I62" i="20"/>
  <c r="J62" i="20"/>
  <c r="J59" i="20"/>
  <c r="I59" i="20"/>
  <c r="H59" i="20"/>
  <c r="G59" i="20"/>
  <c r="F59" i="20"/>
  <c r="E59" i="20"/>
  <c r="D59" i="20"/>
  <c r="J57" i="20"/>
  <c r="I57" i="20"/>
  <c r="H57" i="20"/>
  <c r="G57" i="20"/>
  <c r="F57" i="20"/>
  <c r="E57" i="20"/>
  <c r="D57" i="20"/>
  <c r="E56" i="20"/>
  <c r="F56" i="20"/>
  <c r="G56" i="20"/>
  <c r="H56" i="20"/>
  <c r="I56" i="20"/>
  <c r="J56" i="20"/>
  <c r="D56" i="20"/>
  <c r="J54" i="20"/>
  <c r="I54" i="20"/>
  <c r="H54" i="20"/>
  <c r="G54" i="20"/>
  <c r="F54" i="20"/>
  <c r="D54" i="20"/>
  <c r="E53" i="20"/>
  <c r="F53" i="20"/>
  <c r="G53" i="20"/>
  <c r="H53" i="20"/>
  <c r="I53" i="20"/>
  <c r="J53" i="20"/>
  <c r="D53" i="20"/>
  <c r="J52" i="20"/>
  <c r="I52" i="20"/>
  <c r="H52" i="20"/>
  <c r="G52" i="20"/>
  <c r="F52" i="20"/>
  <c r="E52" i="20"/>
  <c r="D52" i="20"/>
  <c r="J50" i="20"/>
  <c r="I50" i="20"/>
  <c r="H50" i="20"/>
  <c r="G50" i="20"/>
  <c r="F50" i="20"/>
  <c r="E50" i="20"/>
  <c r="D50" i="20"/>
  <c r="J49" i="20"/>
  <c r="I49" i="20"/>
  <c r="H49" i="20"/>
  <c r="G49" i="20"/>
  <c r="F49" i="20"/>
  <c r="E49" i="20"/>
  <c r="D49" i="20"/>
  <c r="J47" i="20"/>
  <c r="I47" i="20"/>
  <c r="H47" i="20"/>
  <c r="G47" i="20"/>
  <c r="F47" i="20"/>
  <c r="E47" i="20"/>
  <c r="D47" i="20"/>
  <c r="J46" i="20"/>
  <c r="I46" i="20"/>
  <c r="H46" i="20"/>
  <c r="G46" i="20"/>
  <c r="F46" i="20"/>
  <c r="E46" i="20"/>
  <c r="D46" i="20"/>
  <c r="J42" i="20"/>
  <c r="I42" i="20"/>
  <c r="H42" i="20"/>
  <c r="G42" i="20"/>
  <c r="F42" i="20"/>
  <c r="E42" i="20"/>
  <c r="D42" i="20"/>
  <c r="J40" i="20"/>
  <c r="I40" i="20"/>
  <c r="H40" i="20"/>
  <c r="F40" i="20"/>
  <c r="D40" i="20"/>
  <c r="J37" i="20"/>
  <c r="I37" i="20"/>
  <c r="H37" i="20"/>
  <c r="F37" i="20"/>
  <c r="E37" i="20"/>
  <c r="D37" i="20"/>
  <c r="J36" i="20"/>
  <c r="I36" i="20"/>
  <c r="H36" i="20"/>
  <c r="G36" i="20"/>
  <c r="F36" i="20"/>
  <c r="E36" i="20"/>
  <c r="D36" i="20"/>
  <c r="J35" i="20"/>
  <c r="I35" i="20"/>
  <c r="H35" i="20"/>
  <c r="G35" i="20"/>
  <c r="F35" i="20"/>
  <c r="E35" i="20"/>
  <c r="D35" i="20"/>
  <c r="J34" i="20"/>
  <c r="I34" i="20"/>
  <c r="H34" i="20"/>
  <c r="G34" i="20"/>
  <c r="F34" i="20"/>
  <c r="E34" i="20"/>
  <c r="D34" i="20"/>
  <c r="F33" i="20"/>
  <c r="G33" i="20"/>
  <c r="H33" i="20"/>
  <c r="I33" i="20"/>
  <c r="J33" i="20"/>
  <c r="D33" i="20"/>
  <c r="J32" i="20"/>
  <c r="I32" i="20"/>
  <c r="H32" i="20"/>
  <c r="G32" i="20"/>
  <c r="F32" i="20"/>
  <c r="E32" i="20"/>
  <c r="D32" i="20"/>
  <c r="J31" i="20"/>
  <c r="I31" i="20"/>
  <c r="H31" i="20"/>
  <c r="G31" i="20"/>
  <c r="F31" i="20"/>
  <c r="E31" i="20"/>
  <c r="D31" i="20"/>
  <c r="J30" i="20"/>
  <c r="I30" i="20"/>
  <c r="H30" i="20"/>
  <c r="G30" i="20"/>
  <c r="F30" i="20"/>
  <c r="E30" i="20"/>
  <c r="D30" i="20"/>
  <c r="J29" i="20"/>
  <c r="I29" i="20"/>
  <c r="H29" i="20"/>
  <c r="G29" i="20"/>
  <c r="F29" i="20"/>
  <c r="E29" i="20"/>
  <c r="D29" i="20"/>
  <c r="J28" i="20"/>
  <c r="I28" i="20"/>
  <c r="H28" i="20"/>
  <c r="G28" i="20"/>
  <c r="F28" i="20"/>
  <c r="E28" i="20"/>
  <c r="D28" i="20"/>
  <c r="J27" i="20"/>
  <c r="I27" i="20"/>
  <c r="H27" i="20"/>
  <c r="G27" i="20"/>
  <c r="F27" i="20"/>
  <c r="E27" i="20"/>
  <c r="D27" i="20"/>
  <c r="F23" i="20"/>
  <c r="G23" i="20"/>
  <c r="I23" i="20"/>
  <c r="J22" i="20"/>
  <c r="I22" i="20"/>
  <c r="H22" i="20"/>
  <c r="G22" i="20"/>
  <c r="F22" i="20"/>
  <c r="E22" i="20"/>
  <c r="D22" i="20"/>
  <c r="E18" i="20"/>
  <c r="F18" i="20"/>
  <c r="G18" i="20"/>
  <c r="H18" i="20"/>
  <c r="I18" i="20"/>
  <c r="J18" i="20"/>
  <c r="D18" i="20"/>
  <c r="B16" i="21"/>
  <c r="D15" i="19"/>
  <c r="D16" i="21" s="1"/>
  <c r="E15" i="19"/>
  <c r="F15" i="19"/>
  <c r="K40" i="20" l="1"/>
  <c r="K47" i="20"/>
  <c r="K46" i="20"/>
  <c r="K23" i="20"/>
  <c r="B10" i="19" l="1"/>
  <c r="B11" i="21" s="1"/>
  <c r="C10" i="19"/>
  <c r="C11" i="21" s="1"/>
  <c r="D10" i="19"/>
  <c r="D11" i="21" s="1"/>
  <c r="E10" i="19"/>
  <c r="F10" i="19"/>
  <c r="G10" i="19"/>
  <c r="H10" i="19"/>
  <c r="I10" i="19"/>
  <c r="B11" i="19"/>
  <c r="B12" i="21" s="1"/>
  <c r="D11" i="19"/>
  <c r="D12" i="21" s="1"/>
  <c r="E11" i="19"/>
  <c r="F11" i="19"/>
  <c r="G11" i="19"/>
  <c r="G12" i="21" s="1"/>
  <c r="H11" i="19"/>
  <c r="I11" i="19"/>
  <c r="B12" i="19"/>
  <c r="B13" i="21" s="1"/>
  <c r="C12" i="19"/>
  <c r="C13" i="21" s="1"/>
  <c r="D12" i="19"/>
  <c r="D13" i="21" s="1"/>
  <c r="E12" i="19"/>
  <c r="F12" i="19"/>
  <c r="G12" i="19"/>
  <c r="G13" i="21" s="1"/>
  <c r="H12" i="19"/>
  <c r="I12" i="19"/>
  <c r="B13" i="19"/>
  <c r="B14" i="21" s="1"/>
  <c r="B14" i="19"/>
  <c r="B15" i="21" s="1"/>
  <c r="C15" i="21"/>
  <c r="D14" i="19"/>
  <c r="D15" i="21" s="1"/>
  <c r="E14" i="19"/>
  <c r="F14" i="19"/>
  <c r="G14" i="19"/>
  <c r="H14" i="19"/>
  <c r="I14" i="19"/>
  <c r="G15" i="19"/>
  <c r="G16" i="21" s="1"/>
  <c r="H15" i="19"/>
  <c r="I15" i="19"/>
  <c r="I16" i="21" s="1"/>
  <c r="B17" i="19"/>
  <c r="B18" i="21" s="1"/>
  <c r="C17" i="19"/>
  <c r="C18" i="21" s="1"/>
  <c r="D17" i="19"/>
  <c r="D18" i="21" s="1"/>
  <c r="E17" i="19"/>
  <c r="F17" i="19"/>
  <c r="G17" i="19"/>
  <c r="G18" i="21" s="1"/>
  <c r="H17" i="19"/>
  <c r="I17" i="19"/>
  <c r="I18" i="21" s="1"/>
  <c r="B18" i="19"/>
  <c r="B19" i="21" s="1"/>
  <c r="C19" i="21"/>
  <c r="D18" i="19"/>
  <c r="D19" i="21" s="1"/>
  <c r="E18" i="19"/>
  <c r="F18" i="19"/>
  <c r="G18" i="19"/>
  <c r="H18" i="19"/>
  <c r="I18" i="19"/>
  <c r="B19" i="19"/>
  <c r="B20" i="21" s="1"/>
  <c r="C19" i="19"/>
  <c r="C20" i="21" s="1"/>
  <c r="D19" i="19"/>
  <c r="D20" i="21" s="1"/>
  <c r="E19" i="19"/>
  <c r="F19" i="19"/>
  <c r="G19" i="19"/>
  <c r="H19" i="19"/>
  <c r="H20" i="21" s="1"/>
  <c r="I19" i="19"/>
  <c r="B20" i="19"/>
  <c r="B21" i="21" s="1"/>
  <c r="C20" i="19"/>
  <c r="C21" i="21" s="1"/>
  <c r="D20" i="19"/>
  <c r="D21" i="21" s="1"/>
  <c r="E20" i="19"/>
  <c r="F20" i="19"/>
  <c r="G20" i="19"/>
  <c r="H20" i="19"/>
  <c r="H21" i="21" s="1"/>
  <c r="I20" i="19"/>
  <c r="B21" i="19"/>
  <c r="B22" i="21" s="1"/>
  <c r="C21" i="19"/>
  <c r="C22" i="21" s="1"/>
  <c r="D21" i="19"/>
  <c r="D22" i="21" s="1"/>
  <c r="E21" i="19"/>
  <c r="F21" i="19"/>
  <c r="G21" i="19"/>
  <c r="H21" i="19"/>
  <c r="H22" i="21" s="1"/>
  <c r="I21" i="19"/>
  <c r="I22" i="21" s="1"/>
  <c r="B22" i="19"/>
  <c r="B23" i="21" s="1"/>
  <c r="C22" i="19"/>
  <c r="C23" i="21" s="1"/>
  <c r="D22" i="19"/>
  <c r="D23" i="21" s="1"/>
  <c r="E22" i="19"/>
  <c r="F22" i="19"/>
  <c r="G22" i="19"/>
  <c r="G23" i="21" s="1"/>
  <c r="H22" i="19"/>
  <c r="H23" i="21" s="1"/>
  <c r="I22" i="19"/>
  <c r="B23" i="19"/>
  <c r="B24" i="21" s="1"/>
  <c r="C23" i="19"/>
  <c r="C24" i="21" s="1"/>
  <c r="D23" i="19"/>
  <c r="D24" i="21" s="1"/>
  <c r="E23" i="19"/>
  <c r="F23" i="19"/>
  <c r="G23" i="19"/>
  <c r="G24" i="21" s="1"/>
  <c r="H23" i="19"/>
  <c r="H24" i="21" s="1"/>
  <c r="I23" i="19"/>
  <c r="B24" i="19"/>
  <c r="B25" i="21" s="1"/>
  <c r="C24" i="19"/>
  <c r="C25" i="21" s="1"/>
  <c r="D24" i="19"/>
  <c r="D25" i="21" s="1"/>
  <c r="E24" i="19"/>
  <c r="F24" i="19"/>
  <c r="G24" i="19"/>
  <c r="H24" i="19"/>
  <c r="I24" i="19"/>
  <c r="B25" i="19"/>
  <c r="B26" i="21" s="1"/>
  <c r="C25" i="19"/>
  <c r="C26" i="21" s="1"/>
  <c r="D25" i="19"/>
  <c r="D26" i="21" s="1"/>
  <c r="E25" i="19"/>
  <c r="F25" i="19"/>
  <c r="G25" i="19"/>
  <c r="H25" i="19"/>
  <c r="I25" i="19"/>
  <c r="B26" i="19"/>
  <c r="B27" i="21" s="1"/>
  <c r="C26" i="19"/>
  <c r="C27" i="21" s="1"/>
  <c r="D26" i="19"/>
  <c r="D27" i="21" s="1"/>
  <c r="E26" i="19"/>
  <c r="F26" i="19"/>
  <c r="G26" i="19"/>
  <c r="H26" i="19"/>
  <c r="I26" i="19"/>
  <c r="B27" i="19"/>
  <c r="B28" i="21" s="1"/>
  <c r="C27" i="19"/>
  <c r="C28" i="21" s="1"/>
  <c r="D27" i="19"/>
  <c r="D28" i="21" s="1"/>
  <c r="E27" i="19"/>
  <c r="F27" i="19"/>
  <c r="G27" i="19"/>
  <c r="H27" i="19"/>
  <c r="I27" i="19"/>
  <c r="B28" i="19"/>
  <c r="B29" i="21" s="1"/>
  <c r="C28" i="19"/>
  <c r="C29" i="21" s="1"/>
  <c r="D28" i="19"/>
  <c r="D29" i="21" s="1"/>
  <c r="E28" i="19"/>
  <c r="F28" i="19"/>
  <c r="G28" i="19"/>
  <c r="H28" i="19"/>
  <c r="I28" i="19"/>
  <c r="B29" i="19"/>
  <c r="B30" i="21" s="1"/>
  <c r="C29" i="19"/>
  <c r="C30" i="21" s="1"/>
  <c r="D29" i="19"/>
  <c r="D30" i="21" s="1"/>
  <c r="E29" i="19"/>
  <c r="F29" i="19"/>
  <c r="G29" i="19"/>
  <c r="H29" i="19"/>
  <c r="I29" i="19"/>
  <c r="B30" i="19"/>
  <c r="B31" i="21" s="1"/>
  <c r="C31" i="21"/>
  <c r="D30" i="19"/>
  <c r="D31" i="21" s="1"/>
  <c r="E30" i="19"/>
  <c r="F30" i="19"/>
  <c r="G30" i="19"/>
  <c r="H30" i="19"/>
  <c r="I30" i="19"/>
  <c r="B31" i="19"/>
  <c r="B32" i="21" s="1"/>
  <c r="C31" i="19"/>
  <c r="C32" i="21" s="1"/>
  <c r="D31" i="19"/>
  <c r="D32" i="21" s="1"/>
  <c r="E31" i="19"/>
  <c r="F31" i="19"/>
  <c r="G31" i="19"/>
  <c r="H31" i="19"/>
  <c r="I31" i="19"/>
  <c r="B32" i="19"/>
  <c r="B33" i="21" s="1"/>
  <c r="C32" i="19"/>
  <c r="D32" i="19"/>
  <c r="D33" i="21" s="1"/>
  <c r="E32" i="19"/>
  <c r="F32" i="19"/>
  <c r="G32" i="19"/>
  <c r="H32" i="19"/>
  <c r="I32" i="19"/>
  <c r="B34" i="19"/>
  <c r="B35" i="21" s="1"/>
  <c r="C34" i="19"/>
  <c r="C35" i="21" s="1"/>
  <c r="D34" i="19"/>
  <c r="D35" i="21" s="1"/>
  <c r="E34" i="19"/>
  <c r="E35" i="21" s="1"/>
  <c r="F34" i="19"/>
  <c r="F35" i="21" s="1"/>
  <c r="G34" i="19"/>
  <c r="G35" i="21" s="1"/>
  <c r="H34" i="19"/>
  <c r="H35" i="21" s="1"/>
  <c r="I34" i="19"/>
  <c r="I35" i="21" s="1"/>
  <c r="K35" i="19"/>
  <c r="K38" i="19" s="1"/>
  <c r="B39" i="19"/>
  <c r="E39" i="19"/>
  <c r="G39" i="19"/>
  <c r="H39" i="19"/>
  <c r="I39" i="19"/>
  <c r="B40" i="19"/>
  <c r="C40" i="19"/>
  <c r="D40" i="19"/>
  <c r="E40" i="19"/>
  <c r="F40" i="19"/>
  <c r="G40" i="19"/>
  <c r="H40" i="19"/>
  <c r="I40" i="19"/>
  <c r="B41" i="19"/>
  <c r="C41" i="19"/>
  <c r="D41" i="19"/>
  <c r="E41" i="19"/>
  <c r="F41" i="19"/>
  <c r="G41" i="19"/>
  <c r="H41" i="19"/>
  <c r="I41" i="19"/>
  <c r="B42" i="19"/>
  <c r="D42" i="19"/>
  <c r="E42" i="19"/>
  <c r="F42" i="19"/>
  <c r="G42" i="19"/>
  <c r="H42" i="19"/>
  <c r="I42" i="19"/>
  <c r="B43" i="19"/>
  <c r="C43" i="19"/>
  <c r="D43" i="19"/>
  <c r="E43" i="19"/>
  <c r="F43" i="19"/>
  <c r="G43" i="19"/>
  <c r="H43" i="19"/>
  <c r="I43" i="19"/>
  <c r="B44" i="19"/>
  <c r="C44" i="19"/>
  <c r="D44" i="19"/>
  <c r="E44" i="19"/>
  <c r="F44" i="19"/>
  <c r="G44" i="19"/>
  <c r="H44" i="19"/>
  <c r="I44" i="19"/>
  <c r="B45" i="19"/>
  <c r="C45" i="19"/>
  <c r="D45" i="19"/>
  <c r="E45" i="19"/>
  <c r="F45" i="19"/>
  <c r="G45" i="19"/>
  <c r="H45" i="19"/>
  <c r="I45" i="19"/>
  <c r="B46" i="19"/>
  <c r="C46" i="19"/>
  <c r="D46" i="19"/>
  <c r="E46" i="19"/>
  <c r="F46" i="19"/>
  <c r="G46" i="19"/>
  <c r="H46" i="19"/>
  <c r="I46" i="19"/>
  <c r="B47" i="19"/>
  <c r="D47" i="19"/>
  <c r="E47" i="19"/>
  <c r="F47" i="19"/>
  <c r="G47" i="19"/>
  <c r="H47" i="19"/>
  <c r="I47" i="19"/>
  <c r="B48" i="19"/>
  <c r="C48" i="19"/>
  <c r="D48" i="19"/>
  <c r="E48" i="19"/>
  <c r="F48" i="19"/>
  <c r="G48" i="19"/>
  <c r="H48" i="19"/>
  <c r="I48" i="19"/>
  <c r="B49" i="19"/>
  <c r="C49" i="19"/>
  <c r="D49" i="19"/>
  <c r="E49" i="19"/>
  <c r="F49" i="19"/>
  <c r="G49" i="19"/>
  <c r="H49" i="19"/>
  <c r="I49" i="19"/>
  <c r="B50" i="19"/>
  <c r="C50" i="19"/>
  <c r="D50" i="19"/>
  <c r="E50" i="19"/>
  <c r="F50" i="19"/>
  <c r="G50" i="19"/>
  <c r="H50" i="19"/>
  <c r="I50" i="19"/>
  <c r="B51" i="19"/>
  <c r="C51" i="19"/>
  <c r="D51" i="19"/>
  <c r="E51" i="19"/>
  <c r="F51" i="19"/>
  <c r="G51" i="19"/>
  <c r="H51" i="19"/>
  <c r="I51" i="19"/>
  <c r="B52" i="19"/>
  <c r="C52" i="19"/>
  <c r="D52" i="19"/>
  <c r="E52" i="19"/>
  <c r="F52" i="19"/>
  <c r="G52" i="19"/>
  <c r="H52" i="19"/>
  <c r="I52" i="19"/>
  <c r="B53" i="19"/>
  <c r="C53" i="19"/>
  <c r="D53" i="19"/>
  <c r="E53" i="19"/>
  <c r="F53" i="19"/>
  <c r="G53" i="19"/>
  <c r="H53" i="19"/>
  <c r="I53" i="19"/>
  <c r="B54" i="19"/>
  <c r="C54" i="19"/>
  <c r="D54" i="19"/>
  <c r="E54" i="19"/>
  <c r="F54" i="19"/>
  <c r="G54" i="19"/>
  <c r="H54" i="19"/>
  <c r="I54" i="19"/>
  <c r="B55" i="19"/>
  <c r="C55" i="19"/>
  <c r="D55" i="19"/>
  <c r="E55" i="19"/>
  <c r="F55" i="19"/>
  <c r="G55" i="19"/>
  <c r="H55" i="19"/>
  <c r="I55" i="19"/>
  <c r="B56" i="19"/>
  <c r="C56" i="19"/>
  <c r="D56" i="19"/>
  <c r="E56" i="19"/>
  <c r="F56" i="19"/>
  <c r="G56" i="19"/>
  <c r="H56" i="19"/>
  <c r="I56" i="19"/>
  <c r="B57" i="19"/>
  <c r="D57" i="19"/>
  <c r="E57" i="19"/>
  <c r="F57" i="19"/>
  <c r="G57" i="19"/>
  <c r="H57" i="19"/>
  <c r="I57" i="19"/>
  <c r="B58" i="19"/>
  <c r="C58" i="19"/>
  <c r="D58" i="19"/>
  <c r="E58" i="19"/>
  <c r="F58" i="19"/>
  <c r="G58" i="19"/>
  <c r="H58" i="19"/>
  <c r="I58" i="19"/>
  <c r="B59" i="19"/>
  <c r="C59" i="19"/>
  <c r="D59" i="19"/>
  <c r="E59" i="19"/>
  <c r="F59" i="19"/>
  <c r="G59" i="19"/>
  <c r="H59" i="19"/>
  <c r="I59" i="19"/>
  <c r="B60" i="19"/>
  <c r="C60" i="19"/>
  <c r="D60" i="19"/>
  <c r="E60" i="19"/>
  <c r="F60" i="19"/>
  <c r="G60" i="19"/>
  <c r="H60" i="19"/>
  <c r="I60" i="19"/>
  <c r="B61" i="19"/>
  <c r="C61" i="19"/>
  <c r="D61" i="19"/>
  <c r="E61" i="19"/>
  <c r="F61" i="19"/>
  <c r="G61" i="19"/>
  <c r="H61" i="19"/>
  <c r="I61" i="19"/>
  <c r="B62" i="19"/>
  <c r="C62" i="19"/>
  <c r="D62" i="19"/>
  <c r="E62" i="19"/>
  <c r="F62" i="19"/>
  <c r="G62" i="19"/>
  <c r="H62" i="19"/>
  <c r="I62" i="19"/>
  <c r="B63" i="19"/>
  <c r="C63" i="19"/>
  <c r="D63" i="19"/>
  <c r="E63" i="19"/>
  <c r="F63" i="19"/>
  <c r="G63" i="19"/>
  <c r="H63" i="19"/>
  <c r="I63" i="19"/>
  <c r="B64" i="19"/>
  <c r="C64" i="19"/>
  <c r="D64" i="19"/>
  <c r="E64" i="19"/>
  <c r="F64" i="19"/>
  <c r="G64" i="19"/>
  <c r="H64" i="19"/>
  <c r="I64" i="19"/>
  <c r="B65" i="19"/>
  <c r="C65" i="19"/>
  <c r="D65" i="19"/>
  <c r="E65" i="19"/>
  <c r="F65" i="19"/>
  <c r="G65" i="19"/>
  <c r="H65" i="19"/>
  <c r="I65" i="19"/>
  <c r="B66" i="19"/>
  <c r="C66" i="19"/>
  <c r="D66" i="19"/>
  <c r="E66" i="19"/>
  <c r="F66" i="19"/>
  <c r="G66" i="19"/>
  <c r="H66" i="19"/>
  <c r="I66" i="19"/>
  <c r="B67" i="19"/>
  <c r="C67" i="19"/>
  <c r="D67" i="19"/>
  <c r="E67" i="19"/>
  <c r="F67" i="19"/>
  <c r="G67" i="19"/>
  <c r="H67" i="19"/>
  <c r="I67" i="19"/>
  <c r="B68" i="19"/>
  <c r="C68" i="19"/>
  <c r="D68" i="19"/>
  <c r="E68" i="19"/>
  <c r="F68" i="19"/>
  <c r="G68" i="19"/>
  <c r="H68" i="19"/>
  <c r="I68" i="19"/>
  <c r="B69" i="19"/>
  <c r="C69" i="19"/>
  <c r="D69" i="19"/>
  <c r="E69" i="19"/>
  <c r="F69" i="19"/>
  <c r="G69" i="19"/>
  <c r="H69" i="19"/>
  <c r="I69" i="19"/>
  <c r="B70" i="19"/>
  <c r="C70" i="19"/>
  <c r="D70" i="19"/>
  <c r="E70" i="19"/>
  <c r="F70" i="19"/>
  <c r="G70" i="19"/>
  <c r="H70" i="19"/>
  <c r="I70" i="19"/>
  <c r="B71" i="19"/>
  <c r="C71" i="19"/>
  <c r="D71" i="19"/>
  <c r="E71" i="19"/>
  <c r="F71" i="19"/>
  <c r="G71" i="19"/>
  <c r="H71" i="19"/>
  <c r="I71" i="19"/>
  <c r="B72" i="19"/>
  <c r="C72" i="19"/>
  <c r="D72" i="19"/>
  <c r="E72" i="19"/>
  <c r="F72" i="19"/>
  <c r="G72" i="19"/>
  <c r="H72" i="19"/>
  <c r="I72" i="19"/>
  <c r="J72" i="19"/>
  <c r="B73" i="19"/>
  <c r="C73" i="19"/>
  <c r="D73" i="19"/>
  <c r="E73" i="19"/>
  <c r="F73" i="19"/>
  <c r="G73" i="19"/>
  <c r="H73" i="19"/>
  <c r="I73" i="19"/>
  <c r="I36" i="21" l="1"/>
  <c r="G36" i="21"/>
  <c r="E36" i="21"/>
  <c r="L32" i="19"/>
  <c r="C33" i="21"/>
  <c r="L33" i="21" s="1"/>
  <c r="H36" i="21"/>
  <c r="F36" i="21"/>
  <c r="D36" i="21"/>
  <c r="D35" i="19"/>
  <c r="E74" i="19"/>
  <c r="I74" i="19"/>
  <c r="H35" i="19"/>
  <c r="H74" i="19"/>
  <c r="D74" i="19"/>
  <c r="F35" i="19"/>
  <c r="G35" i="19"/>
  <c r="I35" i="19"/>
  <c r="E35" i="19"/>
  <c r="G74" i="19"/>
  <c r="C74" i="19"/>
  <c r="C76" i="19" s="1"/>
  <c r="F74" i="19"/>
  <c r="C35" i="19"/>
  <c r="C38" i="19" s="1"/>
  <c r="E58" i="20"/>
  <c r="F58" i="20"/>
  <c r="G58" i="20"/>
  <c r="H58" i="20"/>
  <c r="I58" i="20"/>
  <c r="J58" i="20"/>
  <c r="D58" i="20"/>
  <c r="E65" i="20"/>
  <c r="F65" i="20"/>
  <c r="G65" i="20"/>
  <c r="H65" i="20"/>
  <c r="I65" i="20"/>
  <c r="J65" i="20"/>
  <c r="D65" i="20"/>
  <c r="E20" i="20"/>
  <c r="F20" i="20"/>
  <c r="G20" i="20"/>
  <c r="H20" i="20"/>
  <c r="I20" i="20"/>
  <c r="J20" i="20"/>
  <c r="K53" i="20"/>
  <c r="K63" i="20"/>
  <c r="K61" i="20"/>
  <c r="K60" i="20"/>
  <c r="K59" i="20"/>
  <c r="K57" i="20"/>
  <c r="K56" i="20"/>
  <c r="K55" i="20"/>
  <c r="K54" i="20"/>
  <c r="K52" i="20"/>
  <c r="K51" i="20"/>
  <c r="K50" i="20"/>
  <c r="K49" i="20"/>
  <c r="K48" i="20"/>
  <c r="K44" i="20"/>
  <c r="K43" i="20"/>
  <c r="K42" i="20"/>
  <c r="K37" i="20"/>
  <c r="K36" i="20"/>
  <c r="K35" i="20"/>
  <c r="K34" i="20"/>
  <c r="K33" i="20"/>
  <c r="K32" i="20"/>
  <c r="K31" i="20"/>
  <c r="K30" i="20"/>
  <c r="K29" i="20"/>
  <c r="K28" i="20"/>
  <c r="K27" i="20"/>
  <c r="K22" i="20"/>
  <c r="K19" i="20"/>
  <c r="K18" i="20"/>
  <c r="C36" i="21" l="1"/>
  <c r="C39" i="21" s="1"/>
  <c r="C78" i="21" s="1"/>
  <c r="K45" i="20"/>
  <c r="K21" i="20"/>
  <c r="I66" i="20"/>
  <c r="G66" i="20"/>
  <c r="E66" i="20"/>
  <c r="D66" i="20"/>
  <c r="J11" i="20" s="1"/>
  <c r="H66" i="20"/>
  <c r="F66" i="20"/>
  <c r="C77" i="19"/>
  <c r="J66" i="20"/>
  <c r="D72" i="20" l="1"/>
  <c r="K76" i="15"/>
  <c r="J72" i="21" s="1"/>
  <c r="K75" i="15"/>
  <c r="J71" i="21" s="1"/>
  <c r="K74" i="15"/>
  <c r="J70" i="21" s="1"/>
  <c r="K71" i="15"/>
  <c r="J67" i="21" s="1"/>
  <c r="K70" i="15"/>
  <c r="J66" i="21" s="1"/>
  <c r="K69" i="15"/>
  <c r="J65" i="21" s="1"/>
  <c r="K68" i="15"/>
  <c r="J64" i="21" s="1"/>
  <c r="K67" i="15"/>
  <c r="J63" i="21" s="1"/>
  <c r="K66" i="15"/>
  <c r="J62" i="21" s="1"/>
  <c r="K65" i="15"/>
  <c r="J61" i="21" s="1"/>
  <c r="K56" i="15"/>
  <c r="J52" i="21" s="1"/>
  <c r="K54" i="15"/>
  <c r="J50" i="21" s="1"/>
  <c r="K62" i="15"/>
  <c r="J58" i="21" s="1"/>
  <c r="K59" i="15"/>
  <c r="J55" i="21" s="1"/>
  <c r="K58" i="15"/>
  <c r="J54" i="21" s="1"/>
  <c r="K55" i="15"/>
  <c r="J51" i="21" s="1"/>
  <c r="K53" i="15"/>
  <c r="J49" i="21" s="1"/>
  <c r="K52" i="15"/>
  <c r="J48" i="21" s="1"/>
  <c r="K51" i="15"/>
  <c r="J47" i="21" s="1"/>
  <c r="K50" i="15"/>
  <c r="J46" i="21" s="1"/>
  <c r="K49" i="15"/>
  <c r="J45" i="21" s="1"/>
  <c r="K48" i="15"/>
  <c r="J44" i="21" s="1"/>
  <c r="J49" i="19" l="1"/>
  <c r="J46" i="19"/>
  <c r="J53" i="19"/>
  <c r="J51" i="19"/>
  <c r="J63" i="19"/>
  <c r="J69" i="19"/>
  <c r="J45" i="19"/>
  <c r="J62" i="19"/>
  <c r="J43" i="19"/>
  <c r="J47" i="19"/>
  <c r="J54" i="19"/>
  <c r="J60" i="19"/>
  <c r="J64" i="19"/>
  <c r="J70" i="19"/>
  <c r="J50" i="19"/>
  <c r="J66" i="19"/>
  <c r="J44" i="19"/>
  <c r="J48" i="19"/>
  <c r="J57" i="19"/>
  <c r="J61" i="19"/>
  <c r="J65" i="19"/>
  <c r="J71" i="19"/>
  <c r="K60" i="15"/>
  <c r="J56" i="21" s="1"/>
  <c r="J55" i="19" l="1"/>
  <c r="K57" i="15"/>
  <c r="J53" i="21" s="1"/>
  <c r="J52" i="19" l="1"/>
  <c r="K26" i="15"/>
  <c r="J17" i="19" l="1"/>
  <c r="J18" i="21" s="1"/>
  <c r="L18" i="21" s="1"/>
  <c r="K45" i="15"/>
  <c r="J41" i="21" s="1"/>
  <c r="K46" i="15"/>
  <c r="J42" i="21" s="1"/>
  <c r="K31" i="15"/>
  <c r="K32" i="15"/>
  <c r="K33" i="15"/>
  <c r="K34" i="15"/>
  <c r="K35" i="15"/>
  <c r="K36" i="15"/>
  <c r="K37" i="15"/>
  <c r="K38" i="15"/>
  <c r="K39" i="15"/>
  <c r="K40" i="15"/>
  <c r="K47" i="15"/>
  <c r="J43" i="21" s="1"/>
  <c r="K44" i="15"/>
  <c r="J40" i="21" s="1"/>
  <c r="J24" i="19" l="1"/>
  <c r="J27" i="19"/>
  <c r="J23" i="19"/>
  <c r="J24" i="21" s="1"/>
  <c r="L24" i="21" s="1"/>
  <c r="J42" i="19"/>
  <c r="J22" i="19"/>
  <c r="J29" i="19"/>
  <c r="J41" i="19"/>
  <c r="J25" i="19"/>
  <c r="J34" i="19"/>
  <c r="J35" i="21" s="1"/>
  <c r="L35" i="21" s="1"/>
  <c r="K58" i="20"/>
  <c r="J28" i="19"/>
  <c r="J40" i="19"/>
  <c r="K20" i="20"/>
  <c r="J39" i="19"/>
  <c r="J31" i="19"/>
  <c r="K62" i="20"/>
  <c r="J30" i="19"/>
  <c r="J26" i="19"/>
  <c r="K73" i="15"/>
  <c r="J69" i="21" s="1"/>
  <c r="K78" i="15"/>
  <c r="J74" i="21" s="1"/>
  <c r="K27" i="15"/>
  <c r="K28" i="15"/>
  <c r="K29" i="15"/>
  <c r="K30" i="15"/>
  <c r="K61" i="15"/>
  <c r="J57" i="21" s="1"/>
  <c r="K63" i="15"/>
  <c r="J59" i="21" s="1"/>
  <c r="K64" i="15"/>
  <c r="J60" i="21" s="1"/>
  <c r="K72" i="15"/>
  <c r="J68" i="21" s="1"/>
  <c r="L26" i="19" l="1"/>
  <c r="J27" i="21"/>
  <c r="L27" i="21" s="1"/>
  <c r="L25" i="19"/>
  <c r="J26" i="21"/>
  <c r="L26" i="21" s="1"/>
  <c r="L29" i="19"/>
  <c r="J30" i="21"/>
  <c r="L30" i="21" s="1"/>
  <c r="L27" i="19"/>
  <c r="J28" i="21"/>
  <c r="L28" i="21" s="1"/>
  <c r="L30" i="19"/>
  <c r="J31" i="21"/>
  <c r="L31" i="21" s="1"/>
  <c r="L31" i="19"/>
  <c r="J32" i="21"/>
  <c r="L32" i="21" s="1"/>
  <c r="L28" i="19"/>
  <c r="J29" i="21"/>
  <c r="L29" i="21" s="1"/>
  <c r="L22" i="19"/>
  <c r="J23" i="21"/>
  <c r="L23" i="21" s="1"/>
  <c r="L24" i="19"/>
  <c r="J25" i="21"/>
  <c r="L25" i="21" s="1"/>
  <c r="J75" i="21"/>
  <c r="J76" i="21" s="1"/>
  <c r="J77" i="21" s="1"/>
  <c r="K77" i="21" s="1"/>
  <c r="J67" i="19"/>
  <c r="J73" i="19"/>
  <c r="J58" i="19"/>
  <c r="J21" i="19"/>
  <c r="J59" i="19"/>
  <c r="J20" i="19"/>
  <c r="J68" i="19"/>
  <c r="J19" i="19"/>
  <c r="J56" i="19"/>
  <c r="J18" i="19"/>
  <c r="K65" i="20"/>
  <c r="K66" i="20" s="1"/>
  <c r="K22" i="15"/>
  <c r="K21" i="15"/>
  <c r="J13" i="19"/>
  <c r="K19" i="15"/>
  <c r="K18" i="15"/>
  <c r="K17" i="15"/>
  <c r="L18" i="19" l="1"/>
  <c r="J19" i="21"/>
  <c r="L19" i="21" s="1"/>
  <c r="L19" i="19"/>
  <c r="J20" i="21"/>
  <c r="L20" i="21" s="1"/>
  <c r="L20" i="19"/>
  <c r="J21" i="21"/>
  <c r="L21" i="21" s="1"/>
  <c r="L21" i="19"/>
  <c r="J22" i="21"/>
  <c r="L22" i="21" s="1"/>
  <c r="L13" i="19"/>
  <c r="J14" i="21"/>
  <c r="L14" i="21" s="1"/>
  <c r="J74" i="19"/>
  <c r="J75" i="19" s="1"/>
  <c r="J76" i="19" s="1"/>
  <c r="K76" i="19" s="1"/>
  <c r="K79" i="15"/>
  <c r="J11" i="19"/>
  <c r="J12" i="19"/>
  <c r="J13" i="21" s="1"/>
  <c r="L13" i="21" s="1"/>
  <c r="J10" i="19"/>
  <c r="J14" i="19"/>
  <c r="J15" i="19"/>
  <c r="L15" i="19" s="1"/>
  <c r="J15" i="21" l="1"/>
  <c r="L15" i="21" s="1"/>
  <c r="L14" i="19"/>
  <c r="J16" i="21"/>
  <c r="L16" i="21" s="1"/>
  <c r="L10" i="19"/>
  <c r="J11" i="21"/>
  <c r="L11" i="21" s="1"/>
  <c r="L11" i="19"/>
  <c r="J12" i="21"/>
  <c r="L12" i="21" s="1"/>
  <c r="J35" i="19"/>
  <c r="J36" i="19" s="1"/>
  <c r="J37" i="21" l="1"/>
  <c r="L36" i="21"/>
  <c r="N37" i="21" s="1"/>
  <c r="N36" i="21" s="1"/>
  <c r="L35" i="19"/>
  <c r="L36" i="19" s="1"/>
  <c r="J36" i="21"/>
  <c r="O36" i="19"/>
  <c r="O35" i="19" s="1"/>
  <c r="K80" i="15"/>
  <c r="L38" i="19" l="1"/>
  <c r="L37" i="21"/>
  <c r="L39" i="21" s="1"/>
  <c r="N36" i="19"/>
  <c r="N35" i="19" s="1"/>
  <c r="J39" i="21"/>
  <c r="O37" i="21"/>
  <c r="O36" i="21" s="1"/>
  <c r="K82" i="15"/>
  <c r="J38" i="19"/>
  <c r="N39" i="19" s="1"/>
  <c r="K67" i="20"/>
  <c r="K69" i="20" s="1"/>
  <c r="K72" i="20" s="1"/>
  <c r="P40" i="19" l="1"/>
  <c r="Q40" i="19"/>
  <c r="O39" i="19"/>
  <c r="M80" i="15"/>
  <c r="D80" i="15" s="1"/>
  <c r="K85" i="15"/>
  <c r="K40" i="21"/>
  <c r="J78" i="21"/>
  <c r="K78" i="21" s="1"/>
  <c r="J77" i="19"/>
  <c r="K77" i="19" s="1"/>
  <c r="K39" i="19"/>
  <c r="M66" i="20"/>
  <c r="D67" i="20" s="1"/>
</calcChain>
</file>

<file path=xl/sharedStrings.xml><?xml version="1.0" encoding="utf-8"?>
<sst xmlns="http://schemas.openxmlformats.org/spreadsheetml/2006/main" count="270" uniqueCount="132">
  <si>
    <t>ШТАТНОЕ РАСПИСАНИЕ</t>
  </si>
  <si>
    <t>№ п/п</t>
  </si>
  <si>
    <t>Наименование должности</t>
  </si>
  <si>
    <t>Директор</t>
  </si>
  <si>
    <t>Главный бухгалтер</t>
  </si>
  <si>
    <t>Социальный педагог</t>
  </si>
  <si>
    <t>Вахтер</t>
  </si>
  <si>
    <t>Заместитель директора по АХР</t>
  </si>
  <si>
    <t>Уборщик служебных помещений</t>
  </si>
  <si>
    <t xml:space="preserve">Педагог-психолог </t>
  </si>
  <si>
    <t>Педагог - организатор</t>
  </si>
  <si>
    <t>Дворник</t>
  </si>
  <si>
    <t>Библиотекарь</t>
  </si>
  <si>
    <t>Бухгалтер</t>
  </si>
  <si>
    <t>Медицинская сестра</t>
  </si>
  <si>
    <t>Воспитатель</t>
  </si>
  <si>
    <t>Педагог дополнительного образования</t>
  </si>
  <si>
    <t>ИТОГО</t>
  </si>
  <si>
    <t>Выплата медицинским работникам, осуществляющим медицинское обслуживание воспитанников</t>
  </si>
  <si>
    <t>Старший воспитатель</t>
  </si>
  <si>
    <t>Младший воспитатель</t>
  </si>
  <si>
    <t>Шеф-повар</t>
  </si>
  <si>
    <t>Повар</t>
  </si>
  <si>
    <t>Подсобный рабочий</t>
  </si>
  <si>
    <t>Кладовщик</t>
  </si>
  <si>
    <t>Кастелянша</t>
  </si>
  <si>
    <t>Лаборант</t>
  </si>
  <si>
    <t>Врач-специалист</t>
  </si>
  <si>
    <t>Заведующий хозяйством</t>
  </si>
  <si>
    <t>Секретарь (делопроизводитель)</t>
  </si>
  <si>
    <t>Грузчик</t>
  </si>
  <si>
    <t>Кассир</t>
  </si>
  <si>
    <t>за работу в ночное время и праздничные дни</t>
  </si>
  <si>
    <t>Выплаты компенсационного характера</t>
  </si>
  <si>
    <t>рублей</t>
  </si>
  <si>
    <t>за работу в условиях, отклоняющихся от нормальных (по результатам оценки условий труда)</t>
  </si>
  <si>
    <t>Выплаты за наличие почетного звания, государственных наград, ученой степени</t>
  </si>
  <si>
    <t>Выплаты за дополнительную работу, не входящую в круг основных обязанностей</t>
  </si>
  <si>
    <t>Рабочий (электромонтер, слесарь-сантехник и т.п.)</t>
  </si>
  <si>
    <t>(наименование учреждения)</t>
  </si>
  <si>
    <t>Заведующий библиотекой</t>
  </si>
  <si>
    <t>Водитель</t>
  </si>
  <si>
    <t>ВСЕГО ФОТ в месяц</t>
  </si>
  <si>
    <t>Заведующий складом</t>
  </si>
  <si>
    <t>Машинист по стирке  белья и спецодежды</t>
  </si>
  <si>
    <t>Учитель-логопед (учитель-дефектолог)</t>
  </si>
  <si>
    <t>Медицинская сестра(для организации питания)</t>
  </si>
  <si>
    <t>Техник (для обслуживания звукоус.аппаратуры)</t>
  </si>
  <si>
    <t>Выплаты педагогическим работникам (за исключением учителей, учителей-логопедов, учителей-дефектологов) по выявлению индивидуальных особенностей обучающихся</t>
  </si>
  <si>
    <t xml:space="preserve">ИТОГО </t>
  </si>
  <si>
    <t>Кол-во штатных единиц по областной Методике</t>
  </si>
  <si>
    <t>Объем средств на зарплату в соответствии с областной методикой</t>
  </si>
  <si>
    <t>ВСЕГО (область - ЗП пед.персонала)</t>
  </si>
  <si>
    <t>Объем средств на ФОТ по областному нормативу бюджетного финансирования</t>
  </si>
  <si>
    <t>Сумма должностных окладов с учетом количества штатных единиц (учебных часов) и коэффициента специфики работы учреждения</t>
  </si>
  <si>
    <t>Приложение № 2</t>
  </si>
  <si>
    <t>Приложение № 1</t>
  </si>
  <si>
    <t xml:space="preserve">РАСШИФРОВКА к штатному расписанию по работникам </t>
  </si>
  <si>
    <t>Кол-во штатных единиц</t>
  </si>
  <si>
    <t>Инстуктор ЛФК</t>
  </si>
  <si>
    <t>Младшая медицинская сестра</t>
  </si>
  <si>
    <t>Швея по ремонту белья</t>
  </si>
  <si>
    <t>Киномеханик</t>
  </si>
  <si>
    <t>Учитель</t>
  </si>
  <si>
    <t>Рабочий по комплексному обсл.зданий</t>
  </si>
  <si>
    <t>Зам.директора по АХЧ</t>
  </si>
  <si>
    <t>ВСЕГО (город - ЗП прочего персонала)</t>
  </si>
  <si>
    <t xml:space="preserve">Мастер </t>
  </si>
  <si>
    <t>Сторож</t>
  </si>
  <si>
    <t>Выплаты стимулирующего характера-</t>
  </si>
  <si>
    <t>%</t>
  </si>
  <si>
    <t>Код</t>
  </si>
  <si>
    <t>Форма по ОКУД</t>
  </si>
  <si>
    <t>0301017</t>
  </si>
  <si>
    <t>по ОКПО</t>
  </si>
  <si>
    <t>(наименование организации)</t>
  </si>
  <si>
    <t>Номер документа</t>
  </si>
  <si>
    <t>Дата составления</t>
  </si>
  <si>
    <t>УТВЕРЖДЕНО</t>
  </si>
  <si>
    <t>"</t>
  </si>
  <si>
    <t xml:space="preserve">г. № </t>
  </si>
  <si>
    <t>единиц</t>
  </si>
  <si>
    <t>Структурное</t>
  </si>
  <si>
    <t>Должность(специальность,профессия),разряд,класс(категория) квалификации</t>
  </si>
  <si>
    <t>Тарифная ставка (оклад) или  сумма должностных окладов, руб.</t>
  </si>
  <si>
    <t>Надбавки,руб.</t>
  </si>
  <si>
    <t>Примечание</t>
  </si>
  <si>
    <t>наименование</t>
  </si>
  <si>
    <t>код</t>
  </si>
  <si>
    <t>Всего в месяц (гр.5+гр.6 +гр.7+гр.8 + гр.9+гр10)</t>
  </si>
  <si>
    <t>Кол-во штатных единиц/ часов</t>
  </si>
  <si>
    <t>Руководитель кадровой службы</t>
  </si>
  <si>
    <t xml:space="preserve">    ____________________</t>
  </si>
  <si>
    <t>(должность)</t>
  </si>
  <si>
    <t>(личная подпись)</t>
  </si>
  <si>
    <t>(расшифровка подписи)</t>
  </si>
  <si>
    <t>Надбавки, руб.</t>
  </si>
  <si>
    <t>Проверено: специалист МКУ ЦОФ департамента образования мэрии города Ярославля</t>
  </si>
  <si>
    <t>Инструктор ЛФК</t>
  </si>
  <si>
    <t>Штат в количестве</t>
  </si>
  <si>
    <t>директор</t>
  </si>
  <si>
    <t>ст. вожатый</t>
  </si>
  <si>
    <t>Медсестра по массажу, физотерапии, ортоптиски</t>
  </si>
  <si>
    <t>Заместитель директора департамента образования мэрии города Ярославля</t>
  </si>
  <si>
    <t>Согласовано:</t>
  </si>
  <si>
    <t>норм</t>
  </si>
  <si>
    <t>факт</t>
  </si>
  <si>
    <t xml:space="preserve">Преподаватель - организатор ОБЖ  </t>
  </si>
  <si>
    <t>Фонд оплаты труда в соответствии штатной численности необходимой для выполнения муниципального задания.</t>
  </si>
  <si>
    <t>Секретарь  (делопроизводитель)</t>
  </si>
  <si>
    <t>А.Г. Гуськов</t>
  </si>
  <si>
    <t>Выплаты стимулирующего характера (  20   %)</t>
  </si>
  <si>
    <t>Выплаты стимулирующего характера ( 20      %)</t>
  </si>
  <si>
    <t>Ежемесячное вознаграждение за выполнение функций классного руководителя</t>
  </si>
  <si>
    <t>И.о. главного бухгалтера</t>
  </si>
  <si>
    <t>Заместитель директора по ВР</t>
  </si>
  <si>
    <t>Заместитель директора по УВР,ОБ</t>
  </si>
  <si>
    <t>ставки</t>
  </si>
  <si>
    <t>часы</t>
  </si>
  <si>
    <t>Заместитель директора по УВР,ВР</t>
  </si>
  <si>
    <t>Главный бухгаалтер</t>
  </si>
  <si>
    <t>Выплата вознаграждения за классное руководство</t>
  </si>
  <si>
    <t>Учитель на дому</t>
  </si>
  <si>
    <t>на период с "     "                          202    г.</t>
  </si>
  <si>
    <t>Приказом организации от "       "                   202 г.№</t>
  </si>
  <si>
    <t xml:space="preserve">    ____________________ </t>
  </si>
  <si>
    <t>на 01.09.202     года</t>
  </si>
  <si>
    <t>стим.-           %</t>
  </si>
  <si>
    <t>Выплаты стимулирующего характера-      %</t>
  </si>
  <si>
    <t>на период с "      "                              202     г.</t>
  </si>
  <si>
    <t xml:space="preserve">Приказом организации от "   "  202   г.№ </t>
  </si>
  <si>
    <t>на 01.09. 202     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</si>
</sst>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0.000"/>
  </numFmts>
  <fonts count="58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i/>
      <sz val="12"/>
      <color theme="1"/>
      <name val="Calibri"/>
      <family val="2"/>
      <charset val="204"/>
      <scheme val="minor"/>
    </font>
    <font>
      <b/>
      <sz val="8"/>
      <name val="Arial Cyr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 Cyr"/>
      <charset val="204"/>
    </font>
    <font>
      <b/>
      <i/>
      <sz val="11"/>
      <name val="Arial Cyr"/>
      <charset val="204"/>
    </font>
    <font>
      <sz val="10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Arial Cyr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b/>
      <sz val="10"/>
      <color theme="1"/>
      <name val="Arial Cyr"/>
      <family val="2"/>
      <charset val="204"/>
    </font>
    <font>
      <sz val="10"/>
      <color rgb="FFFF0000"/>
      <name val="Arial Cyr"/>
      <charset val="204"/>
    </font>
    <font>
      <sz val="10"/>
      <color rgb="FFFF000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3" fillId="0" borderId="0" applyFill="0" applyBorder="0" applyAlignment="0" applyProtection="0"/>
    <xf numFmtId="0" fontId="5" fillId="0" borderId="0"/>
    <xf numFmtId="0" fontId="5" fillId="0" borderId="0"/>
    <xf numFmtId="164" fontId="3" fillId="0" borderId="0" applyFill="0" applyBorder="0" applyAlignment="0" applyProtection="0"/>
    <xf numFmtId="0" fontId="1" fillId="0" borderId="0"/>
  </cellStyleXfs>
  <cellXfs count="481">
    <xf numFmtId="0" fontId="0" fillId="0" borderId="0" xfId="0"/>
    <xf numFmtId="0" fontId="4" fillId="2" borderId="1" xfId="0" applyFont="1" applyFill="1" applyBorder="1"/>
    <xf numFmtId="0" fontId="1" fillId="0" borderId="0" xfId="1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" fillId="0" borderId="0" xfId="1" applyFont="1" applyBorder="1" applyAlignment="1">
      <alignment horizontal="left"/>
    </xf>
    <xf numFmtId="0" fontId="9" fillId="0" borderId="0" xfId="1" applyFont="1" applyBorder="1" applyAlignment="1">
      <alignment horizontal="center"/>
    </xf>
    <xf numFmtId="0" fontId="8" fillId="0" borderId="5" xfId="0" applyFont="1" applyFill="1" applyBorder="1"/>
    <xf numFmtId="0" fontId="11" fillId="0" borderId="0" xfId="0" applyFont="1"/>
    <xf numFmtId="0" fontId="9" fillId="0" borderId="0" xfId="1" applyFont="1" applyBorder="1" applyAlignment="1"/>
    <xf numFmtId="0" fontId="9" fillId="0" borderId="0" xfId="1" applyFont="1" applyBorder="1" applyAlignment="1">
      <alignment horizontal="right"/>
    </xf>
    <xf numFmtId="0" fontId="4" fillId="2" borderId="26" xfId="0" applyFont="1" applyFill="1" applyBorder="1"/>
    <xf numFmtId="0" fontId="8" fillId="0" borderId="22" xfId="0" applyFont="1" applyFill="1" applyBorder="1"/>
    <xf numFmtId="0" fontId="4" fillId="0" borderId="6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0" fontId="13" fillId="4" borderId="2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 wrapText="1"/>
    </xf>
    <xf numFmtId="0" fontId="14" fillId="4" borderId="1" xfId="0" applyFont="1" applyFill="1" applyBorder="1"/>
    <xf numFmtId="0" fontId="13" fillId="5" borderId="1" xfId="0" applyFont="1" applyFill="1" applyBorder="1"/>
    <xf numFmtId="0" fontId="13" fillId="5" borderId="1" xfId="0" applyFont="1" applyFill="1" applyBorder="1" applyAlignment="1">
      <alignment horizontal="left" wrapText="1"/>
    </xf>
    <xf numFmtId="0" fontId="13" fillId="5" borderId="1" xfId="1" applyFont="1" applyFill="1" applyBorder="1" applyAlignment="1"/>
    <xf numFmtId="0" fontId="14" fillId="5" borderId="1" xfId="0" applyFont="1" applyFill="1" applyBorder="1"/>
    <xf numFmtId="0" fontId="13" fillId="5" borderId="1" xfId="0" applyFont="1" applyFill="1" applyBorder="1" applyAlignment="1">
      <alignment vertical="justify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vertical="center"/>
    </xf>
    <xf numFmtId="2" fontId="4" fillId="4" borderId="2" xfId="0" applyNumberFormat="1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2" fontId="4" fillId="2" borderId="26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39" xfId="0" applyFont="1" applyBorder="1"/>
    <xf numFmtId="2" fontId="9" fillId="0" borderId="19" xfId="1" applyNumberFormat="1" applyFont="1" applyFill="1" applyBorder="1" applyAlignment="1">
      <alignment horizontal="center"/>
    </xf>
    <xf numFmtId="2" fontId="10" fillId="2" borderId="2" xfId="0" applyNumberFormat="1" applyFont="1" applyFill="1" applyBorder="1" applyAlignment="1">
      <alignment horizontal="center"/>
    </xf>
    <xf numFmtId="2" fontId="10" fillId="4" borderId="2" xfId="0" applyNumberFormat="1" applyFont="1" applyFill="1" applyBorder="1" applyAlignment="1">
      <alignment horizontal="center"/>
    </xf>
    <xf numFmtId="0" fontId="8" fillId="0" borderId="40" xfId="0" applyFont="1" applyBorder="1"/>
    <xf numFmtId="0" fontId="17" fillId="0" borderId="0" xfId="0" applyFont="1" applyAlignment="1">
      <alignment horizontal="right"/>
    </xf>
    <xf numFmtId="0" fontId="17" fillId="0" borderId="0" xfId="0" applyFont="1"/>
    <xf numFmtId="0" fontId="18" fillId="0" borderId="0" xfId="0" applyFont="1"/>
    <xf numFmtId="2" fontId="17" fillId="0" borderId="0" xfId="0" applyNumberFormat="1" applyFont="1"/>
    <xf numFmtId="2" fontId="8" fillId="0" borderId="0" xfId="0" applyNumberFormat="1" applyFont="1"/>
    <xf numFmtId="0" fontId="13" fillId="4" borderId="8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/>
    </xf>
    <xf numFmtId="2" fontId="4" fillId="6" borderId="6" xfId="0" applyNumberFormat="1" applyFont="1" applyFill="1" applyBorder="1" applyAlignment="1">
      <alignment horizontal="center" vertical="center"/>
    </xf>
    <xf numFmtId="0" fontId="8" fillId="7" borderId="0" xfId="0" applyFont="1" applyFill="1"/>
    <xf numFmtId="0" fontId="8" fillId="6" borderId="0" xfId="0" applyFont="1" applyFill="1"/>
    <xf numFmtId="0" fontId="20" fillId="0" borderId="0" xfId="0" applyFont="1"/>
    <xf numFmtId="0" fontId="21" fillId="0" borderId="0" xfId="6" applyFont="1" applyBorder="1" applyProtection="1">
      <protection locked="0"/>
    </xf>
    <xf numFmtId="0" fontId="21" fillId="0" borderId="0" xfId="6" applyFont="1" applyBorder="1" applyAlignment="1" applyProtection="1">
      <alignment horizontal="center"/>
      <protection locked="0"/>
    </xf>
    <xf numFmtId="0" fontId="21" fillId="6" borderId="0" xfId="6" applyFont="1" applyFill="1" applyBorder="1" applyAlignment="1" applyProtection="1">
      <alignment horizontal="center"/>
      <protection locked="0"/>
    </xf>
    <xf numFmtId="0" fontId="20" fillId="0" borderId="0" xfId="0" applyFont="1" applyBorder="1"/>
    <xf numFmtId="49" fontId="22" fillId="0" borderId="0" xfId="0" applyNumberFormat="1" applyFont="1" applyBorder="1" applyAlignment="1">
      <alignment horizontal="center"/>
    </xf>
    <xf numFmtId="49" fontId="22" fillId="0" borderId="1" xfId="0" applyNumberFormat="1" applyFont="1" applyBorder="1" applyAlignment="1">
      <alignment horizontal="center"/>
    </xf>
    <xf numFmtId="0" fontId="22" fillId="0" borderId="0" xfId="6" applyFont="1" applyBorder="1" applyAlignment="1">
      <alignment horizontal="left"/>
    </xf>
    <xf numFmtId="0" fontId="22" fillId="0" borderId="0" xfId="0" applyFont="1" applyAlignment="1">
      <alignment horizontal="right"/>
    </xf>
    <xf numFmtId="0" fontId="22" fillId="0" borderId="13" xfId="0" applyFont="1" applyFill="1" applyBorder="1" applyAlignment="1">
      <alignment horizontal="center"/>
    </xf>
    <xf numFmtId="49" fontId="22" fillId="0" borderId="0" xfId="0" applyNumberFormat="1" applyFont="1" applyFill="1" applyBorder="1" applyAlignment="1"/>
    <xf numFmtId="49" fontId="22" fillId="0" borderId="1" xfId="0" applyNumberFormat="1" applyFont="1" applyFill="1" applyBorder="1" applyAlignment="1"/>
    <xf numFmtId="0" fontId="22" fillId="0" borderId="0" xfId="0" applyFont="1"/>
    <xf numFmtId="0" fontId="22" fillId="0" borderId="3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6" borderId="0" xfId="6" applyFont="1" applyFill="1" applyBorder="1" applyAlignment="1">
      <alignment horizontal="center"/>
    </xf>
    <xf numFmtId="0" fontId="21" fillId="0" borderId="0" xfId="6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6" borderId="1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/>
    <xf numFmtId="49" fontId="21" fillId="6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30" xfId="0" applyFont="1" applyBorder="1" applyAlignment="1">
      <alignment vertical="center" wrapText="1"/>
    </xf>
    <xf numFmtId="0" fontId="22" fillId="6" borderId="8" xfId="6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6" borderId="0" xfId="0" applyFont="1" applyFill="1" applyBorder="1"/>
    <xf numFmtId="2" fontId="4" fillId="6" borderId="1" xfId="0" applyNumberFormat="1" applyFont="1" applyFill="1" applyBorder="1" applyAlignment="1">
      <alignment horizontal="center"/>
    </xf>
    <xf numFmtId="2" fontId="10" fillId="6" borderId="1" xfId="0" applyNumberFormat="1" applyFont="1" applyFill="1" applyBorder="1" applyAlignment="1">
      <alignment horizontal="center"/>
    </xf>
    <xf numFmtId="2" fontId="9" fillId="6" borderId="1" xfId="1" applyNumberFormat="1" applyFont="1" applyFill="1" applyBorder="1" applyAlignment="1">
      <alignment horizontal="center"/>
    </xf>
    <xf numFmtId="0" fontId="9" fillId="6" borderId="1" xfId="1" applyFont="1" applyFill="1" applyBorder="1" applyAlignment="1">
      <alignment horizontal="center"/>
    </xf>
    <xf numFmtId="2" fontId="19" fillId="6" borderId="1" xfId="0" applyNumberFormat="1" applyFont="1" applyFill="1" applyBorder="1" applyAlignment="1">
      <alignment horizontal="center"/>
    </xf>
    <xf numFmtId="0" fontId="1" fillId="0" borderId="14" xfId="1" applyFont="1" applyBorder="1" applyAlignment="1">
      <alignment horizontal="center" vertical="center" wrapText="1"/>
    </xf>
    <xf numFmtId="0" fontId="20" fillId="6" borderId="0" xfId="0" applyFont="1" applyFill="1" applyBorder="1"/>
    <xf numFmtId="49" fontId="22" fillId="6" borderId="0" xfId="0" applyNumberFormat="1" applyFont="1" applyFill="1" applyBorder="1" applyAlignment="1">
      <alignment horizontal="center"/>
    </xf>
    <xf numFmtId="49" fontId="22" fillId="6" borderId="0" xfId="0" applyNumberFormat="1" applyFont="1" applyFill="1" applyBorder="1" applyAlignment="1"/>
    <xf numFmtId="0" fontId="22" fillId="6" borderId="0" xfId="0" applyFont="1" applyFill="1" applyBorder="1"/>
    <xf numFmtId="0" fontId="20" fillId="0" borderId="13" xfId="0" applyFont="1" applyFill="1" applyBorder="1"/>
    <xf numFmtId="0" fontId="24" fillId="0" borderId="0" xfId="0" applyFont="1" applyFill="1"/>
    <xf numFmtId="0" fontId="22" fillId="0" borderId="0" xfId="6" applyFont="1"/>
    <xf numFmtId="2" fontId="20" fillId="0" borderId="0" xfId="0" applyNumberFormat="1" applyFont="1"/>
    <xf numFmtId="0" fontId="22" fillId="0" borderId="0" xfId="6" applyFont="1" applyAlignment="1"/>
    <xf numFmtId="0" fontId="22" fillId="0" borderId="0" xfId="6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vertical="justify" wrapText="1"/>
    </xf>
    <xf numFmtId="0" fontId="24" fillId="0" borderId="0" xfId="0" applyFont="1" applyAlignment="1">
      <alignment vertical="justify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30" fillId="0" borderId="30" xfId="0" applyFont="1" applyBorder="1" applyAlignment="1">
      <alignment vertical="center" wrapText="1"/>
    </xf>
    <xf numFmtId="0" fontId="31" fillId="6" borderId="8" xfId="6" applyFont="1" applyFill="1" applyBorder="1" applyAlignment="1">
      <alignment horizontal="center" vertical="center" wrapText="1"/>
    </xf>
    <xf numFmtId="9" fontId="28" fillId="0" borderId="8" xfId="1" applyNumberFormat="1" applyFont="1" applyBorder="1" applyAlignment="1">
      <alignment horizontal="center" vertical="center" wrapText="1"/>
    </xf>
    <xf numFmtId="0" fontId="28" fillId="0" borderId="8" xfId="1" applyFont="1" applyBorder="1" applyAlignment="1">
      <alignment horizontal="center" vertical="center" wrapText="1"/>
    </xf>
    <xf numFmtId="0" fontId="28" fillId="6" borderId="10" xfId="1" applyFont="1" applyFill="1" applyBorder="1" applyAlignment="1">
      <alignment horizontal="center" vertical="center" wrapText="1"/>
    </xf>
    <xf numFmtId="0" fontId="26" fillId="0" borderId="8" xfId="0" applyFont="1" applyBorder="1"/>
    <xf numFmtId="0" fontId="27" fillId="0" borderId="8" xfId="1" applyFont="1" applyBorder="1" applyAlignment="1">
      <alignment horizontal="center" vertical="center" wrapText="1"/>
    </xf>
    <xf numFmtId="0" fontId="26" fillId="6" borderId="1" xfId="0" applyFont="1" applyFill="1" applyBorder="1"/>
    <xf numFmtId="0" fontId="26" fillId="0" borderId="1" xfId="0" applyFont="1" applyBorder="1"/>
    <xf numFmtId="0" fontId="26" fillId="0" borderId="1" xfId="0" applyFont="1" applyFill="1" applyBorder="1"/>
    <xf numFmtId="2" fontId="27" fillId="6" borderId="1" xfId="0" applyNumberFormat="1" applyFont="1" applyFill="1" applyBorder="1" applyAlignment="1">
      <alignment horizontal="center"/>
    </xf>
    <xf numFmtId="0" fontId="27" fillId="6" borderId="1" xfId="0" applyFont="1" applyFill="1" applyBorder="1" applyAlignment="1">
      <alignment horizontal="left"/>
    </xf>
    <xf numFmtId="0" fontId="27" fillId="6" borderId="1" xfId="0" applyFont="1" applyFill="1" applyBorder="1" applyAlignment="1">
      <alignment horizontal="center"/>
    </xf>
    <xf numFmtId="0" fontId="27" fillId="6" borderId="1" xfId="0" applyFont="1" applyFill="1" applyBorder="1" applyAlignment="1">
      <alignment horizontal="left" wrapText="1"/>
    </xf>
    <xf numFmtId="0" fontId="27" fillId="6" borderId="1" xfId="0" applyFont="1" applyFill="1" applyBorder="1"/>
    <xf numFmtId="0" fontId="27" fillId="6" borderId="1" xfId="1" applyFont="1" applyFill="1" applyBorder="1" applyAlignment="1"/>
    <xf numFmtId="0" fontId="27" fillId="6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vertical="justify"/>
    </xf>
    <xf numFmtId="2" fontId="31" fillId="3" borderId="21" xfId="0" applyNumberFormat="1" applyFont="1" applyFill="1" applyBorder="1" applyAlignment="1">
      <alignment horizontal="center"/>
    </xf>
    <xf numFmtId="2" fontId="31" fillId="3" borderId="48" xfId="0" applyNumberFormat="1" applyFont="1" applyFill="1" applyBorder="1" applyAlignment="1">
      <alignment horizontal="center"/>
    </xf>
    <xf numFmtId="0" fontId="31" fillId="0" borderId="17" xfId="1" applyFont="1" applyFill="1" applyBorder="1" applyAlignment="1">
      <alignment horizontal="left" wrapText="1"/>
    </xf>
    <xf numFmtId="0" fontId="31" fillId="0" borderId="18" xfId="1" applyFont="1" applyFill="1" applyBorder="1" applyAlignment="1">
      <alignment horizontal="left" wrapText="1"/>
    </xf>
    <xf numFmtId="2" fontId="31" fillId="3" borderId="47" xfId="1" applyNumberFormat="1" applyFont="1" applyFill="1" applyBorder="1" applyAlignment="1">
      <alignment horizontal="center"/>
    </xf>
    <xf numFmtId="2" fontId="31" fillId="6" borderId="1" xfId="0" applyNumberFormat="1" applyFont="1" applyFill="1" applyBorder="1" applyAlignment="1">
      <alignment horizontal="center"/>
    </xf>
    <xf numFmtId="2" fontId="31" fillId="3" borderId="46" xfId="1" applyNumberFormat="1" applyFont="1" applyFill="1" applyBorder="1" applyAlignment="1">
      <alignment horizontal="center"/>
    </xf>
    <xf numFmtId="2" fontId="31" fillId="6" borderId="1" xfId="1" applyNumberFormat="1" applyFont="1" applyFill="1" applyBorder="1" applyAlignment="1">
      <alignment horizontal="center"/>
    </xf>
    <xf numFmtId="2" fontId="31" fillId="3" borderId="49" xfId="1" applyNumberFormat="1" applyFont="1" applyFill="1" applyBorder="1" applyAlignment="1">
      <alignment horizontal="center"/>
    </xf>
    <xf numFmtId="0" fontId="31" fillId="3" borderId="48" xfId="1" applyFont="1" applyFill="1" applyBorder="1" applyAlignment="1">
      <alignment horizontal="center"/>
    </xf>
    <xf numFmtId="2" fontId="30" fillId="3" borderId="9" xfId="0" applyNumberFormat="1" applyFont="1" applyFill="1" applyBorder="1"/>
    <xf numFmtId="2" fontId="31" fillId="3" borderId="49" xfId="0" applyNumberFormat="1" applyFont="1" applyFill="1" applyBorder="1" applyAlignment="1">
      <alignment horizontal="center"/>
    </xf>
    <xf numFmtId="0" fontId="31" fillId="6" borderId="1" xfId="1" applyFont="1" applyFill="1" applyBorder="1" applyAlignment="1">
      <alignment horizontal="center"/>
    </xf>
    <xf numFmtId="0" fontId="26" fillId="0" borderId="0" xfId="0" applyFont="1"/>
    <xf numFmtId="0" fontId="26" fillId="6" borderId="0" xfId="0" applyFont="1" applyFill="1"/>
    <xf numFmtId="0" fontId="27" fillId="0" borderId="0" xfId="0" applyFont="1"/>
    <xf numFmtId="2" fontId="22" fillId="0" borderId="13" xfId="0" applyNumberFormat="1" applyFont="1" applyBorder="1"/>
    <xf numFmtId="166" fontId="8" fillId="7" borderId="0" xfId="0" applyNumberFormat="1" applyFont="1" applyFill="1"/>
    <xf numFmtId="0" fontId="33" fillId="0" borderId="0" xfId="6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33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2" fontId="37" fillId="3" borderId="47" xfId="1" applyNumberFormat="1" applyFont="1" applyFill="1" applyBorder="1" applyAlignment="1">
      <alignment horizontal="center"/>
    </xf>
    <xf numFmtId="2" fontId="37" fillId="3" borderId="46" xfId="1" applyNumberFormat="1" applyFont="1" applyFill="1" applyBorder="1" applyAlignment="1">
      <alignment horizontal="center"/>
    </xf>
    <xf numFmtId="2" fontId="37" fillId="3" borderId="49" xfId="1" applyNumberFormat="1" applyFont="1" applyFill="1" applyBorder="1" applyAlignment="1">
      <alignment horizontal="center"/>
    </xf>
    <xf numFmtId="2" fontId="37" fillId="3" borderId="48" xfId="1" applyNumberFormat="1" applyFont="1" applyFill="1" applyBorder="1" applyAlignment="1">
      <alignment horizontal="center"/>
    </xf>
    <xf numFmtId="2" fontId="7" fillId="3" borderId="49" xfId="0" applyNumberFormat="1" applyFont="1" applyFill="1" applyBorder="1" applyAlignment="1">
      <alignment horizontal="center"/>
    </xf>
    <xf numFmtId="0" fontId="20" fillId="0" borderId="0" xfId="6" applyFont="1" applyAlignment="1">
      <alignment horizontal="center"/>
    </xf>
    <xf numFmtId="2" fontId="36" fillId="3" borderId="21" xfId="0" applyNumberFormat="1" applyFont="1" applyFill="1" applyBorder="1" applyAlignment="1">
      <alignment horizontal="center"/>
    </xf>
    <xf numFmtId="9" fontId="1" fillId="6" borderId="8" xfId="1" applyNumberFormat="1" applyFont="1" applyFill="1" applyBorder="1" applyAlignment="1">
      <alignment horizontal="center" vertical="center" wrapText="1"/>
    </xf>
    <xf numFmtId="0" fontId="1" fillId="6" borderId="8" xfId="1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/>
    </xf>
    <xf numFmtId="0" fontId="24" fillId="0" borderId="13" xfId="0" applyFont="1" applyBorder="1" applyAlignment="1">
      <alignment vertical="justify" wrapText="1"/>
    </xf>
    <xf numFmtId="0" fontId="26" fillId="6" borderId="1" xfId="0" applyFont="1" applyFill="1" applyBorder="1" applyAlignment="1">
      <alignment horizontal="center"/>
    </xf>
    <xf numFmtId="0" fontId="26" fillId="6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2" fontId="30" fillId="3" borderId="21" xfId="0" applyNumberFormat="1" applyFont="1" applyFill="1" applyBorder="1" applyAlignment="1">
      <alignment horizontal="center"/>
    </xf>
    <xf numFmtId="0" fontId="30" fillId="0" borderId="17" xfId="1" applyFont="1" applyFill="1" applyBorder="1" applyAlignment="1">
      <alignment horizontal="left" wrapText="1"/>
    </xf>
    <xf numFmtId="0" fontId="26" fillId="0" borderId="0" xfId="0" applyFont="1" applyFill="1"/>
    <xf numFmtId="0" fontId="24" fillId="0" borderId="0" xfId="0" applyFont="1" applyAlignment="1">
      <alignment wrapText="1"/>
    </xf>
    <xf numFmtId="14" fontId="24" fillId="0" borderId="0" xfId="0" applyNumberFormat="1" applyFont="1" applyAlignment="1">
      <alignment wrapText="1"/>
    </xf>
    <xf numFmtId="0" fontId="38" fillId="6" borderId="1" xfId="0" applyFont="1" applyFill="1" applyBorder="1" applyAlignment="1">
      <alignment horizontal="center"/>
    </xf>
    <xf numFmtId="0" fontId="42" fillId="0" borderId="0" xfId="0" applyFont="1"/>
    <xf numFmtId="0" fontId="43" fillId="8" borderId="0" xfId="0" applyFont="1" applyFill="1" applyAlignment="1">
      <alignment horizontal="right"/>
    </xf>
    <xf numFmtId="0" fontId="44" fillId="0" borderId="0" xfId="0" applyFont="1"/>
    <xf numFmtId="0" fontId="42" fillId="0" borderId="13" xfId="0" applyFont="1" applyBorder="1"/>
    <xf numFmtId="0" fontId="44" fillId="0" borderId="13" xfId="0" applyFont="1" applyBorder="1"/>
    <xf numFmtId="0" fontId="42" fillId="0" borderId="0" xfId="0" applyFont="1" applyBorder="1"/>
    <xf numFmtId="0" fontId="44" fillId="0" borderId="0" xfId="0" applyFont="1" applyBorder="1"/>
    <xf numFmtId="0" fontId="45" fillId="0" borderId="0" xfId="1" applyFont="1" applyBorder="1" applyAlignment="1">
      <alignment horizontal="center"/>
    </xf>
    <xf numFmtId="0" fontId="46" fillId="0" borderId="0" xfId="1" applyFont="1" applyBorder="1" applyAlignment="1">
      <alignment horizontal="center"/>
    </xf>
    <xf numFmtId="0" fontId="45" fillId="0" borderId="0" xfId="1" applyFont="1" applyBorder="1" applyAlignment="1"/>
    <xf numFmtId="0" fontId="47" fillId="0" borderId="0" xfId="0" applyFont="1"/>
    <xf numFmtId="0" fontId="24" fillId="0" borderId="39" xfId="0" applyFont="1" applyBorder="1"/>
    <xf numFmtId="0" fontId="24" fillId="0" borderId="40" xfId="0" applyFont="1" applyBorder="1"/>
    <xf numFmtId="2" fontId="51" fillId="0" borderId="0" xfId="0" applyNumberFormat="1" applyFont="1"/>
    <xf numFmtId="2" fontId="48" fillId="4" borderId="4" xfId="0" applyNumberFormat="1" applyFont="1" applyFill="1" applyBorder="1" applyAlignment="1">
      <alignment horizontal="center"/>
    </xf>
    <xf numFmtId="2" fontId="48" fillId="6" borderId="6" xfId="0" applyNumberFormat="1" applyFont="1" applyFill="1" applyBorder="1" applyAlignment="1">
      <alignment horizontal="center" vertical="center"/>
    </xf>
    <xf numFmtId="0" fontId="48" fillId="6" borderId="6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/>
    </xf>
    <xf numFmtId="2" fontId="48" fillId="2" borderId="1" xfId="0" applyNumberFormat="1" applyFont="1" applyFill="1" applyBorder="1" applyAlignment="1">
      <alignment horizontal="center"/>
    </xf>
    <xf numFmtId="0" fontId="48" fillId="2" borderId="1" xfId="0" applyFont="1" applyFill="1" applyBorder="1"/>
    <xf numFmtId="2" fontId="24" fillId="0" borderId="0" xfId="0" applyNumberFormat="1" applyFont="1"/>
    <xf numFmtId="0" fontId="48" fillId="2" borderId="26" xfId="0" applyFont="1" applyFill="1" applyBorder="1" applyAlignment="1">
      <alignment horizontal="center"/>
    </xf>
    <xf numFmtId="2" fontId="48" fillId="2" borderId="26" xfId="0" applyNumberFormat="1" applyFont="1" applyFill="1" applyBorder="1" applyAlignment="1">
      <alignment horizontal="center"/>
    </xf>
    <xf numFmtId="0" fontId="48" fillId="2" borderId="26" xfId="0" applyFont="1" applyFill="1" applyBorder="1"/>
    <xf numFmtId="0" fontId="24" fillId="6" borderId="5" xfId="0" applyFont="1" applyFill="1" applyBorder="1"/>
    <xf numFmtId="0" fontId="48" fillId="6" borderId="23" xfId="0" applyFont="1" applyFill="1" applyBorder="1" applyAlignment="1">
      <alignment horizontal="center" vertical="center"/>
    </xf>
    <xf numFmtId="0" fontId="49" fillId="6" borderId="1" xfId="0" applyFont="1" applyFill="1" applyBorder="1"/>
    <xf numFmtId="2" fontId="48" fillId="3" borderId="4" xfId="0" applyNumberFormat="1" applyFont="1" applyFill="1" applyBorder="1" applyAlignment="1">
      <alignment horizontal="center"/>
    </xf>
    <xf numFmtId="2" fontId="45" fillId="3" borderId="2" xfId="0" applyNumberFormat="1" applyFont="1" applyFill="1" applyBorder="1" applyAlignment="1">
      <alignment horizontal="center"/>
    </xf>
    <xf numFmtId="2" fontId="48" fillId="3" borderId="7" xfId="0" applyNumberFormat="1" applyFont="1" applyFill="1" applyBorder="1" applyAlignment="1">
      <alignment horizontal="center"/>
    </xf>
    <xf numFmtId="2" fontId="45" fillId="3" borderId="21" xfId="0" applyNumberFormat="1" applyFont="1" applyFill="1" applyBorder="1" applyAlignment="1">
      <alignment horizontal="center"/>
    </xf>
    <xf numFmtId="0" fontId="20" fillId="6" borderId="0" xfId="0" applyFont="1" applyFill="1"/>
    <xf numFmtId="0" fontId="44" fillId="6" borderId="0" xfId="0" applyFont="1" applyFill="1"/>
    <xf numFmtId="0" fontId="24" fillId="6" borderId="0" xfId="0" applyFont="1" applyFill="1"/>
    <xf numFmtId="0" fontId="50" fillId="6" borderId="0" xfId="0" applyFont="1" applyFill="1"/>
    <xf numFmtId="0" fontId="24" fillId="6" borderId="0" xfId="0" applyFont="1" applyFill="1" applyBorder="1"/>
    <xf numFmtId="2" fontId="48" fillId="6" borderId="2" xfId="0" applyNumberFormat="1" applyFont="1" applyFill="1" applyBorder="1" applyAlignment="1">
      <alignment horizontal="center"/>
    </xf>
    <xf numFmtId="165" fontId="20" fillId="6" borderId="0" xfId="0" applyNumberFormat="1" applyFont="1" applyFill="1"/>
    <xf numFmtId="2" fontId="20" fillId="6" borderId="0" xfId="0" applyNumberFormat="1" applyFont="1" applyFill="1"/>
    <xf numFmtId="0" fontId="24" fillId="5" borderId="38" xfId="0" applyFont="1" applyFill="1" applyBorder="1"/>
    <xf numFmtId="0" fontId="48" fillId="5" borderId="24" xfId="0" applyFont="1" applyFill="1" applyBorder="1" applyAlignment="1">
      <alignment horizontal="center" vertical="center"/>
    </xf>
    <xf numFmtId="2" fontId="48" fillId="5" borderId="4" xfId="0" applyNumberFormat="1" applyFont="1" applyFill="1" applyBorder="1" applyAlignment="1">
      <alignment horizontal="center"/>
    </xf>
    <xf numFmtId="2" fontId="48" fillId="5" borderId="12" xfId="0" applyNumberFormat="1" applyFont="1" applyFill="1" applyBorder="1" applyAlignment="1">
      <alignment horizontal="center"/>
    </xf>
    <xf numFmtId="2" fontId="45" fillId="5" borderId="2" xfId="0" applyNumberFormat="1" applyFont="1" applyFill="1" applyBorder="1" applyAlignment="1">
      <alignment horizontal="center"/>
    </xf>
    <xf numFmtId="0" fontId="24" fillId="5" borderId="31" xfId="0" applyFont="1" applyFill="1" applyBorder="1"/>
    <xf numFmtId="0" fontId="53" fillId="0" borderId="0" xfId="0" applyFont="1"/>
    <xf numFmtId="0" fontId="1" fillId="6" borderId="8" xfId="1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34" fillId="3" borderId="45" xfId="1" applyFont="1" applyFill="1" applyBorder="1" applyAlignment="1">
      <alignment horizontal="center" vertical="center" wrapText="1"/>
    </xf>
    <xf numFmtId="0" fontId="8" fillId="6" borderId="8" xfId="0" applyFont="1" applyFill="1" applyBorder="1"/>
    <xf numFmtId="2" fontId="35" fillId="3" borderId="1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center"/>
    </xf>
    <xf numFmtId="0" fontId="39" fillId="6" borderId="1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49" fontId="21" fillId="6" borderId="1" xfId="0" applyNumberFormat="1" applyFont="1" applyFill="1" applyBorder="1" applyAlignment="1">
      <alignment horizontal="center"/>
    </xf>
    <xf numFmtId="14" fontId="22" fillId="6" borderId="0" xfId="0" applyNumberFormat="1" applyFont="1" applyFill="1"/>
    <xf numFmtId="0" fontId="27" fillId="6" borderId="8" xfId="1" applyFont="1" applyFill="1" applyBorder="1" applyAlignment="1">
      <alignment horizontal="center" vertical="center" wrapText="1"/>
    </xf>
    <xf numFmtId="0" fontId="26" fillId="0" borderId="8" xfId="1" applyFont="1" applyBorder="1" applyAlignment="1">
      <alignment horizontal="center" vertical="center" wrapText="1"/>
    </xf>
    <xf numFmtId="0" fontId="27" fillId="3" borderId="45" xfId="1" applyFont="1" applyFill="1" applyBorder="1" applyAlignment="1">
      <alignment horizontal="center" vertical="center" wrapText="1"/>
    </xf>
    <xf numFmtId="0" fontId="26" fillId="6" borderId="8" xfId="0" applyFont="1" applyFill="1" applyBorder="1"/>
    <xf numFmtId="2" fontId="26" fillId="3" borderId="1" xfId="0" applyNumberFormat="1" applyFont="1" applyFill="1" applyBorder="1" applyAlignment="1">
      <alignment horizontal="center"/>
    </xf>
    <xf numFmtId="2" fontId="26" fillId="3" borderId="1" xfId="0" applyNumberFormat="1" applyFont="1" applyFill="1" applyBorder="1" applyAlignment="1">
      <alignment horizontal="center"/>
    </xf>
    <xf numFmtId="2" fontId="27" fillId="3" borderId="1" xfId="0" applyNumberFormat="1" applyFont="1" applyFill="1" applyBorder="1" applyAlignment="1">
      <alignment horizontal="center"/>
    </xf>
    <xf numFmtId="2" fontId="27" fillId="0" borderId="1" xfId="0" applyNumberFormat="1" applyFont="1" applyFill="1" applyBorder="1" applyAlignment="1">
      <alignment horizontal="center"/>
    </xf>
    <xf numFmtId="2" fontId="26" fillId="6" borderId="1" xfId="0" applyNumberFormat="1" applyFont="1" applyFill="1" applyBorder="1" applyAlignment="1">
      <alignment horizontal="center"/>
    </xf>
    <xf numFmtId="2" fontId="27" fillId="6" borderId="1" xfId="0" applyNumberFormat="1" applyFont="1" applyFill="1" applyBorder="1"/>
    <xf numFmtId="2" fontId="27" fillId="6" borderId="1" xfId="0" applyNumberFormat="1" applyFont="1" applyFill="1" applyBorder="1" applyAlignment="1">
      <alignment horizontal="center" vertical="center"/>
    </xf>
    <xf numFmtId="2" fontId="26" fillId="6" borderId="1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/>
    </xf>
    <xf numFmtId="2" fontId="26" fillId="3" borderId="1" xfId="0" applyNumberFormat="1" applyFont="1" applyFill="1" applyBorder="1" applyAlignment="1">
      <alignment horizontal="center" vertical="center"/>
    </xf>
    <xf numFmtId="2" fontId="27" fillId="3" borderId="1" xfId="0" applyNumberFormat="1" applyFont="1" applyFill="1" applyBorder="1" applyAlignment="1">
      <alignment horizontal="center" vertical="center"/>
    </xf>
    <xf numFmtId="0" fontId="24" fillId="6" borderId="51" xfId="0" applyFont="1" applyFill="1" applyBorder="1"/>
    <xf numFmtId="0" fontId="49" fillId="6" borderId="6" xfId="0" applyFont="1" applyFill="1" applyBorder="1" applyAlignment="1">
      <alignment horizontal="left"/>
    </xf>
    <xf numFmtId="9" fontId="48" fillId="6" borderId="26" xfId="1" applyNumberFormat="1" applyFont="1" applyFill="1" applyBorder="1" applyAlignment="1">
      <alignment horizontal="center" vertical="center" wrapText="1"/>
    </xf>
    <xf numFmtId="0" fontId="48" fillId="6" borderId="26" xfId="1" applyFont="1" applyFill="1" applyBorder="1" applyAlignment="1">
      <alignment horizontal="center" vertical="center" wrapText="1"/>
    </xf>
    <xf numFmtId="166" fontId="32" fillId="0" borderId="0" xfId="0" applyNumberFormat="1" applyFont="1"/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17" fillId="6" borderId="0" xfId="0" applyFont="1" applyFill="1"/>
    <xf numFmtId="2" fontId="10" fillId="3" borderId="21" xfId="0" applyNumberFormat="1" applyFont="1" applyFill="1" applyBorder="1" applyAlignment="1">
      <alignment horizontal="center"/>
    </xf>
    <xf numFmtId="0" fontId="4" fillId="6" borderId="1" xfId="0" applyFont="1" applyFill="1" applyBorder="1"/>
    <xf numFmtId="2" fontId="4" fillId="6" borderId="1" xfId="0" applyNumberFormat="1" applyFont="1" applyFill="1" applyBorder="1"/>
    <xf numFmtId="0" fontId="49" fillId="6" borderId="6" xfId="0" applyFont="1" applyFill="1" applyBorder="1" applyAlignment="1">
      <alignment horizontal="center"/>
    </xf>
    <xf numFmtId="0" fontId="45" fillId="2" borderId="23" xfId="0" applyFont="1" applyFill="1" applyBorder="1" applyAlignment="1">
      <alignment horizontal="center"/>
    </xf>
    <xf numFmtId="0" fontId="45" fillId="3" borderId="24" xfId="0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2" fontId="4" fillId="3" borderId="7" xfId="0" applyNumberFormat="1" applyFont="1" applyFill="1" applyBorder="1" applyAlignment="1">
      <alignment horizontal="center"/>
    </xf>
    <xf numFmtId="0" fontId="8" fillId="9" borderId="50" xfId="0" applyFont="1" applyFill="1" applyBorder="1"/>
    <xf numFmtId="0" fontId="4" fillId="9" borderId="24" xfId="0" applyFont="1" applyFill="1" applyBorder="1" applyAlignment="1">
      <alignment horizontal="center" vertical="center"/>
    </xf>
    <xf numFmtId="2" fontId="48" fillId="9" borderId="4" xfId="0" applyNumberFormat="1" applyFont="1" applyFill="1" applyBorder="1" applyAlignment="1">
      <alignment horizontal="center"/>
    </xf>
    <xf numFmtId="2" fontId="4" fillId="9" borderId="12" xfId="0" applyNumberFormat="1" applyFont="1" applyFill="1" applyBorder="1" applyAlignment="1">
      <alignment horizontal="center"/>
    </xf>
    <xf numFmtId="2" fontId="10" fillId="9" borderId="2" xfId="0" applyNumberFormat="1" applyFont="1" applyFill="1" applyBorder="1" applyAlignment="1">
      <alignment horizontal="center"/>
    </xf>
    <xf numFmtId="0" fontId="8" fillId="9" borderId="31" xfId="0" applyFont="1" applyFill="1" applyBorder="1"/>
    <xf numFmtId="0" fontId="8" fillId="6" borderId="39" xfId="0" applyFont="1" applyFill="1" applyBorder="1"/>
    <xf numFmtId="0" fontId="45" fillId="5" borderId="23" xfId="0" applyFont="1" applyFill="1" applyBorder="1" applyAlignment="1">
      <alignment horizontal="center" vertical="center"/>
    </xf>
    <xf numFmtId="0" fontId="45" fillId="5" borderId="2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2" fontId="45" fillId="5" borderId="19" xfId="1" applyNumberFormat="1" applyFont="1" applyFill="1" applyBorder="1" applyAlignment="1">
      <alignment horizontal="center"/>
    </xf>
    <xf numFmtId="0" fontId="48" fillId="5" borderId="26" xfId="0" applyFont="1" applyFill="1" applyBorder="1" applyAlignment="1">
      <alignment horizontal="center" vertical="center"/>
    </xf>
    <xf numFmtId="0" fontId="48" fillId="5" borderId="26" xfId="0" applyFont="1" applyFill="1" applyBorder="1" applyAlignment="1">
      <alignment vertical="center"/>
    </xf>
    <xf numFmtId="0" fontId="49" fillId="3" borderId="6" xfId="0" applyFont="1" applyFill="1" applyBorder="1" applyAlignment="1">
      <alignment horizontal="center"/>
    </xf>
    <xf numFmtId="0" fontId="17" fillId="6" borderId="1" xfId="0" applyFont="1" applyFill="1" applyBorder="1"/>
    <xf numFmtId="0" fontId="55" fillId="6" borderId="1" xfId="0" applyFont="1" applyFill="1" applyBorder="1" applyAlignment="1">
      <alignment horizontal="left"/>
    </xf>
    <xf numFmtId="2" fontId="27" fillId="6" borderId="1" xfId="0" applyNumberFormat="1" applyFont="1" applyFill="1" applyBorder="1" applyAlignment="1">
      <alignment horizontal="center"/>
    </xf>
    <xf numFmtId="9" fontId="4" fillId="6" borderId="1" xfId="0" applyNumberFormat="1" applyFont="1" applyFill="1" applyBorder="1"/>
    <xf numFmtId="2" fontId="4" fillId="6" borderId="1" xfId="0" applyNumberFormat="1" applyFont="1" applyFill="1" applyBorder="1" applyAlignment="1">
      <alignment vertical="center"/>
    </xf>
    <xf numFmtId="0" fontId="4" fillId="6" borderId="1" xfId="0" applyNumberFormat="1" applyFont="1" applyFill="1" applyBorder="1"/>
    <xf numFmtId="0" fontId="9" fillId="0" borderId="27" xfId="1" applyFont="1" applyFill="1" applyBorder="1" applyAlignment="1">
      <alignment horizontal="left"/>
    </xf>
    <xf numFmtId="0" fontId="31" fillId="0" borderId="27" xfId="1" applyFont="1" applyFill="1" applyBorder="1" applyAlignment="1">
      <alignment horizontal="left"/>
    </xf>
    <xf numFmtId="0" fontId="31" fillId="0" borderId="28" xfId="1" applyFont="1" applyFill="1" applyBorder="1" applyAlignment="1">
      <alignment horizontal="left"/>
    </xf>
    <xf numFmtId="2" fontId="31" fillId="3" borderId="48" xfId="1" applyNumberFormat="1" applyFont="1" applyFill="1" applyBorder="1" applyAlignment="1">
      <alignment horizontal="center"/>
    </xf>
    <xf numFmtId="9" fontId="1" fillId="0" borderId="8" xfId="1" applyNumberFormat="1" applyFont="1" applyBorder="1" applyAlignment="1">
      <alignment horizontal="center" vertical="center" wrapText="1"/>
    </xf>
    <xf numFmtId="0" fontId="9" fillId="0" borderId="18" xfId="1" applyFont="1" applyFill="1" applyBorder="1" applyAlignment="1">
      <alignment horizontal="left" wrapText="1"/>
    </xf>
    <xf numFmtId="2" fontId="19" fillId="3" borderId="9" xfId="0" applyNumberFormat="1" applyFont="1" applyFill="1" applyBorder="1"/>
    <xf numFmtId="2" fontId="22" fillId="0" borderId="0" xfId="0" applyNumberFormat="1" applyFont="1"/>
    <xf numFmtId="0" fontId="9" fillId="0" borderId="28" xfId="1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1" fillId="6" borderId="23" xfId="1" applyFont="1" applyFill="1" applyBorder="1" applyAlignment="1">
      <alignment horizontal="center" vertical="center" wrapText="1"/>
    </xf>
    <xf numFmtId="0" fontId="1" fillId="6" borderId="8" xfId="1" applyFont="1" applyFill="1" applyBorder="1" applyAlignment="1">
      <alignment horizontal="center" vertical="center" wrapText="1"/>
    </xf>
    <xf numFmtId="0" fontId="17" fillId="0" borderId="0" xfId="0" applyFont="1" applyFill="1"/>
    <xf numFmtId="0" fontId="21" fillId="0" borderId="0" xfId="0" applyFont="1" applyAlignment="1">
      <alignment horizontal="right"/>
    </xf>
    <xf numFmtId="0" fontId="1" fillId="0" borderId="0" xfId="1" applyFont="1" applyAlignment="1">
      <alignment horizontal="center"/>
    </xf>
    <xf numFmtId="0" fontId="22" fillId="0" borderId="13" xfId="0" applyFont="1" applyFill="1" applyBorder="1"/>
    <xf numFmtId="0" fontId="48" fillId="0" borderId="0" xfId="0" applyFont="1" applyFill="1"/>
    <xf numFmtId="0" fontId="22" fillId="0" borderId="0" xfId="6" applyFont="1" applyAlignment="1">
      <alignment horizontal="center"/>
    </xf>
    <xf numFmtId="0" fontId="48" fillId="0" borderId="0" xfId="0" applyFont="1" applyAlignment="1">
      <alignment vertical="justify" wrapText="1"/>
    </xf>
    <xf numFmtId="0" fontId="48" fillId="0" borderId="0" xfId="0" applyFont="1" applyAlignment="1">
      <alignment vertical="justify"/>
    </xf>
    <xf numFmtId="0" fontId="48" fillId="0" borderId="0" xfId="0" applyFont="1" applyBorder="1"/>
    <xf numFmtId="0" fontId="17" fillId="0" borderId="0" xfId="0" applyFont="1" applyBorder="1"/>
    <xf numFmtId="165" fontId="56" fillId="0" borderId="0" xfId="0" applyNumberFormat="1" applyFont="1"/>
    <xf numFmtId="2" fontId="56" fillId="0" borderId="0" xfId="0" applyNumberFormat="1" applyFont="1"/>
    <xf numFmtId="0" fontId="48" fillId="0" borderId="0" xfId="0" applyFont="1"/>
    <xf numFmtId="0" fontId="38" fillId="6" borderId="1" xfId="0" applyFont="1" applyFill="1" applyBorder="1" applyAlignment="1">
      <alignment horizontal="center" vertical="center"/>
    </xf>
    <xf numFmtId="2" fontId="38" fillId="6" borderId="1" xfId="0" applyNumberFormat="1" applyFont="1" applyFill="1" applyBorder="1" applyAlignment="1">
      <alignment horizontal="center" vertical="center"/>
    </xf>
    <xf numFmtId="0" fontId="38" fillId="6" borderId="1" xfId="0" applyFont="1" applyFill="1" applyBorder="1" applyAlignment="1">
      <alignment vertical="center"/>
    </xf>
    <xf numFmtId="2" fontId="38" fillId="6" borderId="1" xfId="0" applyNumberFormat="1" applyFont="1" applyFill="1" applyBorder="1" applyAlignment="1">
      <alignment vertical="center"/>
    </xf>
    <xf numFmtId="2" fontId="4" fillId="6" borderId="1" xfId="0" applyNumberFormat="1" applyFont="1" applyFill="1" applyBorder="1" applyAlignment="1">
      <alignment horizontal="center"/>
    </xf>
    <xf numFmtId="0" fontId="0" fillId="0" borderId="1" xfId="0" applyBorder="1" applyAlignment="1"/>
    <xf numFmtId="0" fontId="0" fillId="0" borderId="6" xfId="0" applyBorder="1" applyAlignment="1"/>
    <xf numFmtId="0" fontId="13" fillId="4" borderId="1" xfId="0" applyFont="1" applyFill="1" applyBorder="1" applyAlignment="1">
      <alignment horizontal="left"/>
    </xf>
    <xf numFmtId="0" fontId="26" fillId="0" borderId="1" xfId="0" applyFont="1" applyBorder="1" applyAlignment="1"/>
    <xf numFmtId="2" fontId="38" fillId="6" borderId="1" xfId="0" applyNumberFormat="1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9" fillId="0" borderId="27" xfId="1" applyFont="1" applyFill="1" applyBorder="1" applyAlignment="1">
      <alignment horizontal="left"/>
    </xf>
    <xf numFmtId="0" fontId="9" fillId="0" borderId="17" xfId="1" applyFont="1" applyFill="1" applyBorder="1" applyAlignment="1">
      <alignment horizontal="left" wrapText="1"/>
    </xf>
    <xf numFmtId="0" fontId="1" fillId="6" borderId="8" xfId="1" applyFont="1" applyFill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6" borderId="10" xfId="1" applyFont="1" applyFill="1" applyBorder="1" applyAlignment="1">
      <alignment horizontal="center" vertical="center" wrapText="1"/>
    </xf>
    <xf numFmtId="0" fontId="22" fillId="6" borderId="0" xfId="0" applyFont="1" applyFill="1"/>
    <xf numFmtId="0" fontId="48" fillId="0" borderId="0" xfId="0" applyFont="1" applyAlignment="1">
      <alignment horizontal="center"/>
    </xf>
    <xf numFmtId="2" fontId="4" fillId="6" borderId="1" xfId="0" applyNumberFormat="1" applyFont="1" applyFill="1" applyBorder="1" applyAlignment="1"/>
    <xf numFmtId="0" fontId="54" fillId="6" borderId="1" xfId="0" applyFont="1" applyFill="1" applyBorder="1" applyAlignment="1"/>
    <xf numFmtId="0" fontId="8" fillId="0" borderId="1" xfId="0" applyFont="1" applyFill="1" applyBorder="1" applyAlignment="1"/>
    <xf numFmtId="0" fontId="0" fillId="0" borderId="1" xfId="0" applyBorder="1" applyAlignment="1"/>
    <xf numFmtId="0" fontId="13" fillId="4" borderId="1" xfId="0" applyFont="1" applyFill="1" applyBorder="1" applyAlignment="1">
      <alignment horizontal="left"/>
    </xf>
    <xf numFmtId="0" fontId="9" fillId="0" borderId="27" xfId="1" applyFont="1" applyFill="1" applyBorder="1" applyAlignment="1">
      <alignment horizontal="left"/>
    </xf>
    <xf numFmtId="0" fontId="9" fillId="0" borderId="28" xfId="1" applyFont="1" applyFill="1" applyBorder="1" applyAlignment="1">
      <alignment horizontal="left"/>
    </xf>
    <xf numFmtId="0" fontId="10" fillId="3" borderId="28" xfId="0" applyFont="1" applyFill="1" applyBorder="1" applyAlignment="1">
      <alignment horizontal="center" wrapText="1"/>
    </xf>
    <xf numFmtId="0" fontId="10" fillId="3" borderId="21" xfId="0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left"/>
    </xf>
    <xf numFmtId="0" fontId="9" fillId="0" borderId="14" xfId="1" applyFont="1" applyFill="1" applyBorder="1" applyAlignment="1">
      <alignment horizontal="left"/>
    </xf>
    <xf numFmtId="0" fontId="2" fillId="3" borderId="15" xfId="1" applyFont="1" applyFill="1" applyBorder="1" applyAlignment="1">
      <alignment horizontal="center"/>
    </xf>
    <xf numFmtId="0" fontId="2" fillId="3" borderId="29" xfId="1" applyFont="1" applyFill="1" applyBorder="1" applyAlignment="1">
      <alignment horizontal="center"/>
    </xf>
    <xf numFmtId="0" fontId="9" fillId="0" borderId="17" xfId="1" applyFont="1" applyFill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2" fontId="38" fillId="6" borderId="1" xfId="0" applyNumberFormat="1" applyFont="1" applyFill="1" applyBorder="1" applyAlignment="1"/>
    <xf numFmtId="0" fontId="57" fillId="6" borderId="1" xfId="0" applyFont="1" applyFill="1" applyBorder="1" applyAlignment="1"/>
    <xf numFmtId="2" fontId="38" fillId="6" borderId="1" xfId="0" applyNumberFormat="1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49" fontId="22" fillId="0" borderId="13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 applyProtection="1">
      <alignment horizontal="center"/>
      <protection locked="0"/>
    </xf>
    <xf numFmtId="0" fontId="20" fillId="0" borderId="1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8" fillId="0" borderId="8" xfId="0" applyFont="1" applyBorder="1" applyAlignment="1"/>
    <xf numFmtId="0" fontId="0" fillId="0" borderId="6" xfId="0" applyBorder="1" applyAlignment="1"/>
    <xf numFmtId="0" fontId="22" fillId="0" borderId="13" xfId="0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49" fontId="22" fillId="0" borderId="13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9" fontId="4" fillId="6" borderId="1" xfId="0" applyNumberFormat="1" applyFont="1" applyFill="1" applyBorder="1" applyAlignment="1"/>
    <xf numFmtId="2" fontId="35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/>
    <xf numFmtId="2" fontId="4" fillId="6" borderId="1" xfId="0" applyNumberFormat="1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49" fontId="21" fillId="0" borderId="1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0" fillId="3" borderId="44" xfId="6" applyFont="1" applyFill="1" applyBorder="1" applyAlignment="1">
      <alignment horizontal="center" vertical="center" wrapText="1"/>
    </xf>
    <xf numFmtId="0" fontId="20" fillId="3" borderId="45" xfId="6" applyFont="1" applyFill="1" applyBorder="1" applyAlignment="1">
      <alignment horizontal="center" vertical="center" wrapText="1"/>
    </xf>
    <xf numFmtId="0" fontId="22" fillId="6" borderId="18" xfId="6" applyFont="1" applyFill="1" applyBorder="1" applyAlignment="1">
      <alignment horizontal="center" vertical="center" wrapText="1"/>
    </xf>
    <xf numFmtId="0" fontId="22" fillId="6" borderId="14" xfId="6" applyFont="1" applyFill="1" applyBorder="1" applyAlignment="1">
      <alignment horizontal="center" vertical="center" wrapText="1"/>
    </xf>
    <xf numFmtId="0" fontId="22" fillId="6" borderId="23" xfId="6" applyFont="1" applyFill="1" applyBorder="1" applyAlignment="1">
      <alignment horizontal="center" vertical="center" wrapText="1"/>
    </xf>
    <xf numFmtId="0" fontId="22" fillId="6" borderId="8" xfId="6" applyFont="1" applyFill="1" applyBorder="1" applyAlignment="1">
      <alignment horizontal="center" vertical="center" wrapText="1"/>
    </xf>
    <xf numFmtId="0" fontId="1" fillId="0" borderId="41" xfId="1" applyFont="1" applyBorder="1" applyAlignment="1">
      <alignment horizontal="center" vertical="center" wrapText="1"/>
    </xf>
    <xf numFmtId="0" fontId="1" fillId="0" borderId="42" xfId="1" applyFont="1" applyBorder="1" applyAlignment="1">
      <alignment horizontal="center" vertical="center" wrapText="1"/>
    </xf>
    <xf numFmtId="0" fontId="54" fillId="0" borderId="42" xfId="0" applyFont="1" applyBorder="1" applyAlignment="1">
      <alignment horizontal="center" vertical="center" wrapText="1"/>
    </xf>
    <xf numFmtId="0" fontId="54" fillId="0" borderId="43" xfId="0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10" fillId="3" borderId="20" xfId="0" applyFont="1" applyFill="1" applyBorder="1" applyAlignment="1">
      <alignment horizontal="center" wrapText="1"/>
    </xf>
    <xf numFmtId="0" fontId="16" fillId="2" borderId="25" xfId="0" applyFont="1" applyFill="1" applyBorder="1" applyAlignment="1">
      <alignment horizontal="center"/>
    </xf>
    <xf numFmtId="0" fontId="16" fillId="2" borderId="26" xfId="0" applyFont="1" applyFill="1" applyBorder="1" applyAlignment="1">
      <alignment horizontal="center"/>
    </xf>
    <xf numFmtId="0" fontId="1" fillId="0" borderId="16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0" fillId="9" borderId="36" xfId="0" applyFont="1" applyFill="1" applyBorder="1" applyAlignment="1">
      <alignment horizontal="center" vertical="center" wrapText="1"/>
    </xf>
    <xf numFmtId="0" fontId="0" fillId="9" borderId="37" xfId="0" applyFont="1" applyFill="1" applyBorder="1" applyAlignment="1">
      <alignment horizontal="center" vertical="center" wrapText="1"/>
    </xf>
    <xf numFmtId="0" fontId="16" fillId="4" borderId="25" xfId="0" applyFont="1" applyFill="1" applyBorder="1" applyAlignment="1">
      <alignment horizontal="center"/>
    </xf>
    <xf numFmtId="0" fontId="16" fillId="4" borderId="26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9" fillId="0" borderId="11" xfId="1" applyFont="1" applyFill="1" applyBorder="1" applyAlignment="1">
      <alignment horizontal="left"/>
    </xf>
    <xf numFmtId="0" fontId="9" fillId="0" borderId="13" xfId="1" applyFont="1" applyBorder="1" applyAlignment="1">
      <alignment horizontal="center"/>
    </xf>
    <xf numFmtId="0" fontId="0" fillId="9" borderId="33" xfId="0" applyFont="1" applyFill="1" applyBorder="1" applyAlignment="1">
      <alignment horizontal="justify" vertical="center"/>
    </xf>
    <xf numFmtId="0" fontId="5" fillId="9" borderId="34" xfId="0" applyFont="1" applyFill="1" applyBorder="1" applyAlignment="1">
      <alignment horizontal="justify" vertical="center"/>
    </xf>
    <xf numFmtId="0" fontId="15" fillId="4" borderId="22" xfId="0" applyFont="1" applyFill="1" applyBorder="1" applyAlignment="1">
      <alignment horizontal="center"/>
    </xf>
    <xf numFmtId="0" fontId="15" fillId="4" borderId="23" xfId="0" applyFont="1" applyFill="1" applyBorder="1" applyAlignment="1">
      <alignment horizontal="center"/>
    </xf>
    <xf numFmtId="0" fontId="9" fillId="4" borderId="5" xfId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/>
    </xf>
    <xf numFmtId="0" fontId="1" fillId="6" borderId="23" xfId="1" applyFont="1" applyFill="1" applyBorder="1" applyAlignment="1">
      <alignment horizontal="center" vertical="center" wrapText="1"/>
    </xf>
    <xf numFmtId="0" fontId="1" fillId="6" borderId="8" xfId="1" applyFont="1" applyFill="1" applyBorder="1" applyAlignment="1">
      <alignment horizontal="center" vertical="center" wrapText="1"/>
    </xf>
    <xf numFmtId="0" fontId="1" fillId="3" borderId="24" xfId="1" applyFont="1" applyFill="1" applyBorder="1" applyAlignment="1">
      <alignment horizontal="center" vertical="center" wrapText="1"/>
    </xf>
    <xf numFmtId="0" fontId="1" fillId="3" borderId="12" xfId="1" applyFont="1" applyFill="1" applyBorder="1" applyAlignment="1">
      <alignment horizontal="center" vertical="center" wrapText="1"/>
    </xf>
    <xf numFmtId="0" fontId="1" fillId="0" borderId="22" xfId="1" applyFont="1" applyBorder="1" applyAlignment="1">
      <alignment horizontal="center" vertical="center" wrapText="1"/>
    </xf>
    <xf numFmtId="0" fontId="1" fillId="0" borderId="30" xfId="1" applyFont="1" applyBorder="1" applyAlignment="1">
      <alignment horizontal="center" vertical="center" wrapText="1"/>
    </xf>
    <xf numFmtId="0" fontId="1" fillId="0" borderId="23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3" borderId="23" xfId="1" applyFont="1" applyFill="1" applyBorder="1" applyAlignment="1">
      <alignment horizontal="center" vertical="center" wrapText="1"/>
    </xf>
    <xf numFmtId="0" fontId="1" fillId="3" borderId="8" xfId="1" applyFont="1" applyFill="1" applyBorder="1" applyAlignment="1">
      <alignment horizontal="center" vertical="center" wrapText="1"/>
    </xf>
    <xf numFmtId="0" fontId="1" fillId="6" borderId="10" xfId="1" applyFont="1" applyFill="1" applyBorder="1" applyAlignment="1">
      <alignment horizontal="center" vertical="center" wrapText="1"/>
    </xf>
    <xf numFmtId="0" fontId="1" fillId="6" borderId="32" xfId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/>
    </xf>
    <xf numFmtId="2" fontId="26" fillId="0" borderId="1" xfId="0" applyNumberFormat="1" applyFont="1" applyBorder="1" applyAlignment="1"/>
    <xf numFmtId="2" fontId="27" fillId="6" borderId="1" xfId="0" applyNumberFormat="1" applyFont="1" applyFill="1" applyBorder="1" applyAlignment="1">
      <alignment horizontal="center"/>
    </xf>
    <xf numFmtId="0" fontId="26" fillId="0" borderId="1" xfId="0" applyFont="1" applyBorder="1" applyAlignment="1"/>
    <xf numFmtId="0" fontId="24" fillId="0" borderId="0" xfId="0" applyFont="1" applyAlignment="1">
      <alignment horizontal="center"/>
    </xf>
    <xf numFmtId="0" fontId="31" fillId="3" borderId="44" xfId="6" applyFont="1" applyFill="1" applyBorder="1" applyAlignment="1">
      <alignment horizontal="center" vertical="center" wrapText="1"/>
    </xf>
    <xf numFmtId="0" fontId="31" fillId="3" borderId="45" xfId="6" applyFont="1" applyFill="1" applyBorder="1" applyAlignment="1">
      <alignment horizontal="center" vertical="center" wrapText="1"/>
    </xf>
    <xf numFmtId="0" fontId="31" fillId="3" borderId="28" xfId="0" applyFont="1" applyFill="1" applyBorder="1" applyAlignment="1">
      <alignment horizontal="center" wrapText="1"/>
    </xf>
    <xf numFmtId="0" fontId="31" fillId="3" borderId="21" xfId="0" applyFont="1" applyFill="1" applyBorder="1" applyAlignment="1">
      <alignment horizontal="center" wrapText="1"/>
    </xf>
    <xf numFmtId="0" fontId="31" fillId="0" borderId="17" xfId="1" applyFont="1" applyFill="1" applyBorder="1" applyAlignment="1">
      <alignment horizontal="left" wrapText="1"/>
    </xf>
    <xf numFmtId="0" fontId="26" fillId="0" borderId="17" xfId="0" applyFont="1" applyBorder="1" applyAlignment="1">
      <alignment horizontal="left" wrapText="1"/>
    </xf>
    <xf numFmtId="0" fontId="31" fillId="0" borderId="3" xfId="1" applyFont="1" applyFill="1" applyBorder="1" applyAlignment="1">
      <alignment horizontal="left"/>
    </xf>
    <xf numFmtId="0" fontId="31" fillId="0" borderId="14" xfId="1" applyFont="1" applyFill="1" applyBorder="1" applyAlignment="1">
      <alignment horizontal="left"/>
    </xf>
    <xf numFmtId="0" fontId="31" fillId="3" borderId="15" xfId="1" applyFont="1" applyFill="1" applyBorder="1" applyAlignment="1">
      <alignment horizontal="center"/>
    </xf>
    <xf numFmtId="0" fontId="31" fillId="3" borderId="29" xfId="1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 applyProtection="1">
      <alignment horizontal="center"/>
      <protection locked="0"/>
    </xf>
    <xf numFmtId="0" fontId="31" fillId="0" borderId="27" xfId="1" applyFont="1" applyFill="1" applyBorder="1" applyAlignment="1">
      <alignment horizontal="left"/>
    </xf>
    <xf numFmtId="0" fontId="31" fillId="0" borderId="28" xfId="1" applyFont="1" applyFill="1" applyBorder="1" applyAlignment="1">
      <alignment horizontal="left"/>
    </xf>
    <xf numFmtId="0" fontId="31" fillId="6" borderId="18" xfId="6" applyFont="1" applyFill="1" applyBorder="1" applyAlignment="1">
      <alignment horizontal="center" vertical="center" wrapText="1"/>
    </xf>
    <xf numFmtId="0" fontId="31" fillId="6" borderId="14" xfId="6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6" borderId="23" xfId="6" applyFont="1" applyFill="1" applyBorder="1" applyAlignment="1">
      <alignment horizontal="center" vertical="center" wrapText="1"/>
    </xf>
    <xf numFmtId="0" fontId="30" fillId="6" borderId="8" xfId="6" applyFont="1" applyFill="1" applyBorder="1" applyAlignment="1">
      <alignment horizontal="center" vertical="center" wrapText="1"/>
    </xf>
    <xf numFmtId="0" fontId="31" fillId="3" borderId="29" xfId="0" applyFont="1" applyFill="1" applyBorder="1" applyAlignment="1">
      <alignment horizontal="center" wrapText="1"/>
    </xf>
    <xf numFmtId="0" fontId="31" fillId="3" borderId="9" xfId="0" applyFont="1" applyFill="1" applyBorder="1" applyAlignment="1">
      <alignment horizontal="center" wrapText="1"/>
    </xf>
    <xf numFmtId="0" fontId="31" fillId="6" borderId="23" xfId="6" applyFont="1" applyFill="1" applyBorder="1" applyAlignment="1">
      <alignment horizontal="center" vertical="center" wrapText="1"/>
    </xf>
    <xf numFmtId="0" fontId="31" fillId="6" borderId="8" xfId="6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28" fillId="0" borderId="41" xfId="1" applyFont="1" applyBorder="1" applyAlignment="1">
      <alignment horizontal="center" vertical="center" wrapText="1"/>
    </xf>
    <xf numFmtId="0" fontId="28" fillId="0" borderId="42" xfId="1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6" fillId="0" borderId="1" xfId="0" applyFont="1" applyFill="1" applyBorder="1" applyAlignment="1"/>
    <xf numFmtId="0" fontId="27" fillId="6" borderId="1" xfId="0" applyFont="1" applyFill="1" applyBorder="1" applyAlignment="1">
      <alignment horizontal="left"/>
    </xf>
    <xf numFmtId="0" fontId="26" fillId="6" borderId="1" xfId="0" applyFont="1" applyFill="1" applyBorder="1" applyAlignment="1"/>
    <xf numFmtId="0" fontId="52" fillId="5" borderId="25" xfId="0" applyFont="1" applyFill="1" applyBorder="1" applyAlignment="1">
      <alignment horizontal="center"/>
    </xf>
    <xf numFmtId="0" fontId="52" fillId="5" borderId="26" xfId="0" applyFont="1" applyFill="1" applyBorder="1" applyAlignment="1">
      <alignment horizontal="center"/>
    </xf>
    <xf numFmtId="0" fontId="52" fillId="2" borderId="25" xfId="0" applyFont="1" applyFill="1" applyBorder="1" applyAlignment="1">
      <alignment horizontal="center"/>
    </xf>
    <xf numFmtId="0" fontId="52" fillId="2" borderId="26" xfId="0" applyFont="1" applyFill="1" applyBorder="1" applyAlignment="1">
      <alignment horizontal="center"/>
    </xf>
    <xf numFmtId="0" fontId="45" fillId="3" borderId="20" xfId="0" applyFont="1" applyFill="1" applyBorder="1" applyAlignment="1">
      <alignment horizontal="center" wrapText="1"/>
    </xf>
    <xf numFmtId="0" fontId="45" fillId="3" borderId="21" xfId="0" applyFont="1" applyFill="1" applyBorder="1" applyAlignment="1">
      <alignment horizontal="center" wrapText="1"/>
    </xf>
    <xf numFmtId="0" fontId="45" fillId="5" borderId="11" xfId="1" applyFont="1" applyFill="1" applyBorder="1" applyAlignment="1">
      <alignment horizontal="left"/>
    </xf>
    <xf numFmtId="0" fontId="45" fillId="5" borderId="3" xfId="1" applyFont="1" applyFill="1" applyBorder="1" applyAlignment="1">
      <alignment horizontal="left"/>
    </xf>
    <xf numFmtId="0" fontId="45" fillId="5" borderId="14" xfId="1" applyFont="1" applyFill="1" applyBorder="1" applyAlignment="1">
      <alignment horizontal="left"/>
    </xf>
    <xf numFmtId="0" fontId="41" fillId="2" borderId="22" xfId="0" applyFont="1" applyFill="1" applyBorder="1" applyAlignment="1">
      <alignment horizontal="center"/>
    </xf>
    <xf numFmtId="0" fontId="41" fillId="2" borderId="23" xfId="0" applyFont="1" applyFill="1" applyBorder="1" applyAlignment="1">
      <alignment horizontal="center"/>
    </xf>
    <xf numFmtId="0" fontId="45" fillId="2" borderId="5" xfId="1" applyFont="1" applyFill="1" applyBorder="1" applyAlignment="1">
      <alignment horizontal="center"/>
    </xf>
    <xf numFmtId="0" fontId="45" fillId="2" borderId="1" xfId="1" applyFont="1" applyFill="1" applyBorder="1" applyAlignment="1">
      <alignment horizontal="center"/>
    </xf>
    <xf numFmtId="0" fontId="9" fillId="5" borderId="5" xfId="1" applyFont="1" applyFill="1" applyBorder="1" applyAlignment="1">
      <alignment horizontal="center"/>
    </xf>
    <xf numFmtId="0" fontId="9" fillId="5" borderId="1" xfId="1" applyFont="1" applyFill="1" applyBorder="1" applyAlignment="1">
      <alignment horizontal="center"/>
    </xf>
    <xf numFmtId="0" fontId="41" fillId="0" borderId="13" xfId="1" applyFont="1" applyBorder="1" applyAlignment="1">
      <alignment horizontal="center"/>
    </xf>
    <xf numFmtId="0" fontId="48" fillId="6" borderId="22" xfId="1" applyFont="1" applyFill="1" applyBorder="1" applyAlignment="1">
      <alignment horizontal="center" vertical="center" wrapText="1"/>
    </xf>
    <xf numFmtId="0" fontId="48" fillId="6" borderId="25" xfId="1" applyFont="1" applyFill="1" applyBorder="1" applyAlignment="1">
      <alignment horizontal="center" vertical="center" wrapText="1"/>
    </xf>
    <xf numFmtId="0" fontId="48" fillId="6" borderId="23" xfId="1" applyFont="1" applyFill="1" applyBorder="1" applyAlignment="1">
      <alignment horizontal="center" vertical="center" wrapText="1"/>
    </xf>
    <xf numFmtId="0" fontId="48" fillId="6" borderId="26" xfId="1" applyFont="1" applyFill="1" applyBorder="1" applyAlignment="1">
      <alignment horizontal="center" vertical="center" wrapText="1"/>
    </xf>
    <xf numFmtId="0" fontId="48" fillId="6" borderId="10" xfId="1" applyFont="1" applyFill="1" applyBorder="1" applyAlignment="1">
      <alignment horizontal="center" vertical="center" wrapText="1"/>
    </xf>
    <xf numFmtId="0" fontId="48" fillId="6" borderId="21" xfId="1" applyFont="1" applyFill="1" applyBorder="1" applyAlignment="1">
      <alignment horizontal="center" vertical="center" wrapText="1"/>
    </xf>
    <xf numFmtId="0" fontId="48" fillId="3" borderId="24" xfId="1" applyFont="1" applyFill="1" applyBorder="1" applyAlignment="1">
      <alignment horizontal="center" vertical="center" wrapText="1"/>
    </xf>
    <xf numFmtId="0" fontId="48" fillId="3" borderId="2" xfId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8" fillId="6" borderId="16" xfId="1" applyFont="1" applyFill="1" applyBorder="1" applyAlignment="1">
      <alignment horizontal="center" vertical="center" wrapText="1"/>
    </xf>
    <xf numFmtId="0" fontId="48" fillId="6" borderId="35" xfId="1" applyFont="1" applyFill="1" applyBorder="1" applyAlignment="1">
      <alignment horizontal="center" vertical="center" wrapText="1"/>
    </xf>
    <xf numFmtId="0" fontId="23" fillId="5" borderId="36" xfId="0" applyFont="1" applyFill="1" applyBorder="1" applyAlignment="1">
      <alignment horizontal="center" vertical="center" wrapText="1"/>
    </xf>
    <xf numFmtId="0" fontId="23" fillId="5" borderId="37" xfId="0" applyFont="1" applyFill="1" applyBorder="1" applyAlignment="1">
      <alignment horizontal="center" vertical="center" wrapText="1"/>
    </xf>
    <xf numFmtId="0" fontId="23" fillId="5" borderId="33" xfId="0" applyFont="1" applyFill="1" applyBorder="1" applyAlignment="1">
      <alignment horizontal="justify" vertical="center"/>
    </xf>
    <xf numFmtId="0" fontId="23" fillId="5" borderId="34" xfId="0" applyFont="1" applyFill="1" applyBorder="1" applyAlignment="1">
      <alignment horizontal="justify" vertical="center"/>
    </xf>
    <xf numFmtId="0" fontId="41" fillId="5" borderId="22" xfId="0" applyFont="1" applyFill="1" applyBorder="1" applyAlignment="1">
      <alignment horizontal="center"/>
    </xf>
    <xf numFmtId="0" fontId="41" fillId="5" borderId="23" xfId="0" applyFont="1" applyFill="1" applyBorder="1" applyAlignment="1">
      <alignment horizontal="center"/>
    </xf>
  </cellXfs>
  <cellStyles count="7">
    <cellStyle name="Обычный" xfId="0" builtinId="0"/>
    <cellStyle name="Обычный 2" xfId="1"/>
    <cellStyle name="Обычный 2 2 2" xfId="6"/>
    <cellStyle name="Обычный 3" xfId="4"/>
    <cellStyle name="Обычный 4" xfId="3"/>
    <cellStyle name="Финансовый 2" xfId="2"/>
    <cellStyle name="Финансовый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4"/>
  <sheetViews>
    <sheetView tabSelected="1" topLeftCell="B1" zoomScale="80" zoomScaleNormal="80" workbookViewId="0">
      <selection activeCell="E34" sqref="E34"/>
    </sheetView>
  </sheetViews>
  <sheetFormatPr defaultColWidth="9.140625" defaultRowHeight="12.75" x14ac:dyDescent="0.2"/>
  <cols>
    <col min="1" max="1" width="8.7109375" style="3" customWidth="1"/>
    <col min="2" max="2" width="8.42578125" style="3" customWidth="1"/>
    <col min="3" max="3" width="49.85546875" style="3" customWidth="1"/>
    <col min="4" max="4" width="10.85546875" style="288" customWidth="1"/>
    <col min="5" max="5" width="23.28515625" style="42" customWidth="1"/>
    <col min="6" max="6" width="11.140625" style="42" customWidth="1"/>
    <col min="7" max="7" width="10.5703125" style="42" customWidth="1"/>
    <col min="8" max="8" width="11" style="42" customWidth="1"/>
    <col min="9" max="9" width="14.7109375" style="42" customWidth="1"/>
    <col min="10" max="10" width="11" style="42" customWidth="1"/>
    <col min="11" max="11" width="23.7109375" style="3" customWidth="1"/>
    <col min="12" max="12" width="23.7109375" style="42" customWidth="1"/>
    <col min="13" max="13" width="14.7109375" style="3" customWidth="1"/>
    <col min="14" max="14" width="20.28515625" style="3" customWidth="1"/>
    <col min="15" max="16384" width="9.140625" style="3"/>
  </cols>
  <sheetData>
    <row r="1" spans="1:65" x14ac:dyDescent="0.2">
      <c r="K1" s="35"/>
      <c r="L1" s="41" t="s">
        <v>56</v>
      </c>
      <c r="M1" s="80"/>
    </row>
    <row r="2" spans="1:65" s="53" customFormat="1" ht="15.75" x14ac:dyDescent="0.25">
      <c r="B2" s="54"/>
      <c r="C2" s="55"/>
      <c r="D2" s="55"/>
      <c r="E2" s="56"/>
      <c r="F2" s="65"/>
      <c r="G2" s="65"/>
      <c r="H2" s="65"/>
      <c r="I2" s="65"/>
      <c r="J2" s="65"/>
      <c r="M2" s="87"/>
      <c r="N2" s="57"/>
      <c r="O2" s="57"/>
    </row>
    <row r="3" spans="1:65" s="57" customFormat="1" ht="15.75" x14ac:dyDescent="0.25">
      <c r="B3" s="54"/>
      <c r="C3" s="55"/>
      <c r="D3" s="55"/>
      <c r="E3" s="56"/>
      <c r="F3" s="73"/>
      <c r="G3" s="73"/>
      <c r="H3" s="73"/>
      <c r="I3" s="73"/>
      <c r="J3" s="58"/>
      <c r="L3" s="59" t="s">
        <v>71</v>
      </c>
      <c r="M3" s="88"/>
      <c r="N3" s="58"/>
      <c r="O3" s="58"/>
      <c r="P3" s="58"/>
    </row>
    <row r="4" spans="1:65" s="57" customFormat="1" ht="15.75" x14ac:dyDescent="0.25">
      <c r="B4" s="54"/>
      <c r="C4" s="55"/>
      <c r="D4" s="55"/>
      <c r="E4" s="56"/>
      <c r="F4" s="60"/>
      <c r="G4" s="60"/>
      <c r="H4" s="60"/>
      <c r="I4" s="315"/>
      <c r="J4" s="58"/>
      <c r="K4" s="140" t="s">
        <v>72</v>
      </c>
      <c r="L4" s="59" t="s">
        <v>73</v>
      </c>
      <c r="M4" s="88"/>
      <c r="N4" s="58"/>
      <c r="O4" s="58"/>
      <c r="P4" s="58"/>
    </row>
    <row r="5" spans="1:65" s="57" customFormat="1" ht="15.75" x14ac:dyDescent="0.25">
      <c r="B5" s="345"/>
      <c r="C5" s="345"/>
      <c r="D5" s="345"/>
      <c r="E5" s="345"/>
      <c r="F5" s="345"/>
      <c r="G5" s="345"/>
      <c r="H5" s="345"/>
      <c r="I5" s="345"/>
      <c r="J5" s="63"/>
      <c r="K5" s="140" t="s">
        <v>74</v>
      </c>
      <c r="L5" s="64"/>
      <c r="M5" s="89"/>
      <c r="N5" s="63"/>
      <c r="O5" s="63"/>
      <c r="P5" s="63"/>
    </row>
    <row r="6" spans="1:65" s="53" customFormat="1" ht="14.45" customHeight="1" x14ac:dyDescent="0.25">
      <c r="B6" s="65"/>
      <c r="C6" s="65"/>
      <c r="D6" s="362" t="s">
        <v>75</v>
      </c>
      <c r="E6" s="362"/>
      <c r="F6" s="312"/>
      <c r="G6" s="65"/>
      <c r="H6" s="65"/>
      <c r="I6" s="65"/>
      <c r="J6" s="65"/>
      <c r="M6" s="87"/>
      <c r="N6" s="57"/>
      <c r="O6" s="57"/>
    </row>
    <row r="7" spans="1:65" s="57" customFormat="1" ht="15.75" x14ac:dyDescent="0.25">
      <c r="B7" s="67"/>
      <c r="C7" s="67"/>
      <c r="D7" s="314"/>
      <c r="E7" s="68"/>
      <c r="F7" s="69"/>
      <c r="G7" s="314"/>
      <c r="H7" s="314"/>
      <c r="I7" s="314"/>
      <c r="J7" s="285"/>
      <c r="M7" s="87"/>
    </row>
    <row r="8" spans="1:65" s="57" customFormat="1" ht="13.5" customHeight="1" x14ac:dyDescent="0.25">
      <c r="B8" s="70"/>
      <c r="C8" s="65"/>
      <c r="D8" s="65"/>
      <c r="E8" s="71" t="s">
        <v>76</v>
      </c>
      <c r="F8" s="363" t="s">
        <v>77</v>
      </c>
      <c r="G8" s="363"/>
      <c r="H8" s="72"/>
      <c r="I8" s="72"/>
      <c r="J8" s="65"/>
      <c r="M8" s="87"/>
    </row>
    <row r="9" spans="1:65" s="57" customFormat="1" ht="15" customHeight="1" x14ac:dyDescent="0.25">
      <c r="B9" s="69"/>
      <c r="C9" s="253"/>
      <c r="D9" s="289" t="s">
        <v>0</v>
      </c>
      <c r="E9" s="221"/>
      <c r="F9" s="364"/>
      <c r="G9" s="364"/>
      <c r="H9" s="65" t="s">
        <v>78</v>
      </c>
      <c r="I9" s="65"/>
      <c r="J9" s="65"/>
      <c r="K9" s="65"/>
      <c r="L9" s="65"/>
      <c r="M9" s="90"/>
      <c r="N9" s="73"/>
      <c r="O9" s="73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</row>
    <row r="10" spans="1:65" s="57" customFormat="1" ht="15" customHeight="1" x14ac:dyDescent="0.25">
      <c r="B10" s="69"/>
      <c r="C10" s="253"/>
      <c r="D10" s="289"/>
      <c r="E10" s="74"/>
      <c r="F10" s="75"/>
      <c r="G10" s="75"/>
      <c r="H10" s="322" t="s">
        <v>124</v>
      </c>
      <c r="I10" s="322"/>
      <c r="J10" s="322"/>
      <c r="K10" s="322"/>
      <c r="L10" s="222"/>
      <c r="M10" s="90"/>
      <c r="N10" s="73"/>
      <c r="O10" s="73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344"/>
      <c r="AI10" s="344"/>
      <c r="AJ10" s="344"/>
      <c r="AK10" s="65" t="s">
        <v>79</v>
      </c>
      <c r="AL10" s="65"/>
      <c r="AM10" s="352"/>
      <c r="AN10" s="352"/>
      <c r="AO10" s="352"/>
      <c r="AP10" s="352"/>
      <c r="AQ10" s="352"/>
      <c r="AR10" s="352"/>
      <c r="AS10" s="352"/>
      <c r="AT10" s="352"/>
      <c r="AU10" s="352"/>
      <c r="AV10" s="353">
        <v>20</v>
      </c>
      <c r="AW10" s="353"/>
      <c r="AX10" s="353"/>
      <c r="AY10" s="353"/>
      <c r="AZ10" s="354"/>
      <c r="BA10" s="354"/>
      <c r="BB10" s="354"/>
      <c r="BC10" s="65"/>
      <c r="BD10" s="65" t="s">
        <v>80</v>
      </c>
      <c r="BE10" s="65"/>
      <c r="BF10" s="65"/>
      <c r="BG10" s="65"/>
      <c r="BH10" s="65"/>
      <c r="BI10" s="344"/>
      <c r="BJ10" s="344"/>
      <c r="BK10" s="344"/>
      <c r="BL10" s="344"/>
      <c r="BM10" s="344"/>
    </row>
    <row r="11" spans="1:65" s="57" customFormat="1" ht="15" customHeight="1" x14ac:dyDescent="0.25">
      <c r="B11" s="69"/>
      <c r="C11" s="365" t="s">
        <v>123</v>
      </c>
      <c r="D11" s="365"/>
      <c r="E11" s="74"/>
      <c r="F11" s="75"/>
      <c r="G11" s="75"/>
      <c r="H11" s="65" t="s">
        <v>99</v>
      </c>
      <c r="I11" s="65"/>
      <c r="J11" s="137">
        <f>D79</f>
        <v>0</v>
      </c>
      <c r="K11" s="65" t="s">
        <v>81</v>
      </c>
      <c r="L11" s="65"/>
      <c r="M11" s="90"/>
      <c r="N11" s="73"/>
      <c r="O11" s="73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73"/>
      <c r="AA11" s="352"/>
      <c r="AB11" s="352"/>
      <c r="AC11" s="352"/>
      <c r="AD11" s="352"/>
      <c r="AE11" s="352"/>
      <c r="AF11" s="352"/>
      <c r="AG11" s="352"/>
      <c r="AH11" s="352"/>
      <c r="AI11" s="352"/>
      <c r="AJ11" s="352"/>
      <c r="AK11" s="352"/>
      <c r="AL11" s="352"/>
      <c r="AM11" s="352"/>
      <c r="AN11" s="352"/>
      <c r="AO11" s="352"/>
      <c r="AP11" s="352"/>
      <c r="AQ11" s="352"/>
      <c r="AR11" s="352"/>
      <c r="AS11" s="352"/>
      <c r="AT11" s="352"/>
      <c r="AU11" s="352"/>
      <c r="AV11" s="352"/>
      <c r="AW11" s="352"/>
      <c r="AX11" s="352"/>
      <c r="AY11" s="352"/>
      <c r="AZ11" s="352"/>
      <c r="BA11" s="352"/>
      <c r="BB11" s="352"/>
      <c r="BC11" s="352"/>
      <c r="BD11" s="352"/>
      <c r="BE11" s="352"/>
      <c r="BF11" s="65"/>
      <c r="BG11" s="65"/>
      <c r="BH11" s="65"/>
      <c r="BI11" s="65"/>
      <c r="BJ11" s="65"/>
      <c r="BK11" s="65"/>
      <c r="BL11" s="65"/>
      <c r="BM11" s="253" t="s">
        <v>81</v>
      </c>
    </row>
    <row r="12" spans="1:65" s="57" customFormat="1" ht="15" customHeight="1" x14ac:dyDescent="0.25">
      <c r="B12" s="69"/>
      <c r="C12" s="76"/>
      <c r="D12" s="313"/>
      <c r="E12" s="74"/>
      <c r="F12" s="75"/>
      <c r="G12" s="75"/>
      <c r="H12" s="65"/>
      <c r="I12" s="65"/>
      <c r="J12" s="65"/>
      <c r="K12" s="53"/>
      <c r="L12" s="65"/>
      <c r="M12" s="90"/>
      <c r="N12" s="73"/>
      <c r="O12" s="73"/>
      <c r="P12" s="65"/>
      <c r="Q12" s="65"/>
    </row>
    <row r="13" spans="1:65" ht="16.5" thickBot="1" x14ac:dyDescent="0.3">
      <c r="C13" s="52"/>
      <c r="E13" s="246"/>
      <c r="K13" s="9"/>
      <c r="L13" s="3"/>
      <c r="M13" s="80"/>
      <c r="N13" s="5"/>
      <c r="O13" s="5"/>
    </row>
    <row r="14" spans="1:65" ht="12.75" customHeight="1" thickBot="1" x14ac:dyDescent="0.3">
      <c r="A14" s="348" t="s">
        <v>82</v>
      </c>
      <c r="B14" s="349"/>
      <c r="C14" s="368" t="s">
        <v>83</v>
      </c>
      <c r="D14" s="370" t="s">
        <v>90</v>
      </c>
      <c r="E14" s="370" t="s">
        <v>84</v>
      </c>
      <c r="F14" s="372" t="s">
        <v>96</v>
      </c>
      <c r="G14" s="373"/>
      <c r="H14" s="374"/>
      <c r="I14" s="374"/>
      <c r="J14" s="375"/>
      <c r="K14" s="366" t="s">
        <v>89</v>
      </c>
      <c r="L14" s="356" t="s">
        <v>86</v>
      </c>
      <c r="M14" s="361"/>
      <c r="N14" s="355"/>
      <c r="O14" s="355"/>
    </row>
    <row r="15" spans="1:65" ht="192" customHeight="1" x14ac:dyDescent="0.2">
      <c r="A15" s="77" t="s">
        <v>87</v>
      </c>
      <c r="B15" s="78" t="s">
        <v>88</v>
      </c>
      <c r="C15" s="369"/>
      <c r="D15" s="371"/>
      <c r="E15" s="371"/>
      <c r="F15" s="280" t="s">
        <v>32</v>
      </c>
      <c r="G15" s="320" t="s">
        <v>35</v>
      </c>
      <c r="H15" s="321" t="s">
        <v>36</v>
      </c>
      <c r="I15" s="321" t="s">
        <v>48</v>
      </c>
      <c r="J15" s="286" t="s">
        <v>37</v>
      </c>
      <c r="K15" s="367"/>
      <c r="L15" s="356"/>
      <c r="M15" s="361"/>
      <c r="N15" s="355"/>
      <c r="O15" s="355"/>
    </row>
    <row r="16" spans="1:65" x14ac:dyDescent="0.2">
      <c r="A16" s="79">
        <v>1</v>
      </c>
      <c r="B16" s="86">
        <v>2</v>
      </c>
      <c r="C16" s="210">
        <v>3</v>
      </c>
      <c r="D16" s="320">
        <v>4</v>
      </c>
      <c r="E16" s="319">
        <v>5</v>
      </c>
      <c r="F16" s="319">
        <v>6</v>
      </c>
      <c r="G16" s="319">
        <v>7</v>
      </c>
      <c r="H16" s="319">
        <v>8</v>
      </c>
      <c r="I16" s="319">
        <v>9</v>
      </c>
      <c r="J16" s="287">
        <v>10</v>
      </c>
      <c r="K16" s="212">
        <v>11</v>
      </c>
      <c r="L16" s="213">
        <v>12</v>
      </c>
      <c r="M16" s="80"/>
      <c r="N16" s="80"/>
      <c r="O16" s="5"/>
    </row>
    <row r="17" spans="1:14" ht="14.25" x14ac:dyDescent="0.2">
      <c r="A17" s="79"/>
      <c r="B17" s="211"/>
      <c r="C17" s="20" t="s">
        <v>3</v>
      </c>
      <c r="D17" s="218"/>
      <c r="E17" s="310"/>
      <c r="F17" s="218"/>
      <c r="G17" s="218"/>
      <c r="H17" s="218"/>
      <c r="I17" s="218"/>
      <c r="J17" s="218"/>
      <c r="K17" s="214">
        <f t="shared" ref="K17:K26" si="0">SUM(E17:J17)</f>
        <v>0</v>
      </c>
      <c r="L17" s="81"/>
      <c r="M17" s="80"/>
    </row>
    <row r="18" spans="1:14" ht="14.25" x14ac:dyDescent="0.2">
      <c r="A18" s="79"/>
      <c r="B18" s="211"/>
      <c r="C18" s="20" t="s">
        <v>116</v>
      </c>
      <c r="D18" s="218"/>
      <c r="E18" s="310"/>
      <c r="F18" s="218"/>
      <c r="G18" s="218"/>
      <c r="H18" s="163"/>
      <c r="I18" s="218"/>
      <c r="J18" s="218"/>
      <c r="K18" s="214">
        <f t="shared" si="0"/>
        <v>0</v>
      </c>
      <c r="L18" s="81"/>
    </row>
    <row r="19" spans="1:14" ht="14.25" x14ac:dyDescent="0.2">
      <c r="A19" s="79"/>
      <c r="B19" s="211"/>
      <c r="C19" s="20" t="s">
        <v>7</v>
      </c>
      <c r="D19" s="218"/>
      <c r="E19" s="311"/>
      <c r="F19" s="273"/>
      <c r="G19" s="248"/>
      <c r="H19" s="248"/>
      <c r="I19" s="248"/>
      <c r="J19" s="248"/>
      <c r="K19" s="214">
        <f t="shared" si="0"/>
        <v>0</v>
      </c>
      <c r="L19" s="81"/>
      <c r="N19" s="45"/>
    </row>
    <row r="20" spans="1:14" ht="14.25" x14ac:dyDescent="0.2">
      <c r="A20" s="79"/>
      <c r="B20" s="211"/>
      <c r="C20" s="20" t="s">
        <v>4</v>
      </c>
      <c r="D20" s="218"/>
      <c r="E20" s="310"/>
      <c r="F20" s="273"/>
      <c r="G20" s="248"/>
      <c r="H20" s="248"/>
      <c r="I20" s="248"/>
      <c r="J20" s="248"/>
      <c r="K20" s="214">
        <f t="shared" si="0"/>
        <v>0</v>
      </c>
      <c r="L20" s="81"/>
    </row>
    <row r="21" spans="1:14" ht="14.25" x14ac:dyDescent="0.2">
      <c r="A21" s="79"/>
      <c r="B21" s="211"/>
      <c r="C21" s="20" t="s">
        <v>40</v>
      </c>
      <c r="D21" s="218"/>
      <c r="E21" s="310"/>
      <c r="F21" s="273"/>
      <c r="G21" s="249"/>
      <c r="H21" s="249"/>
      <c r="I21" s="249"/>
      <c r="J21" s="249"/>
      <c r="K21" s="214">
        <f t="shared" si="0"/>
        <v>0</v>
      </c>
      <c r="L21" s="81"/>
    </row>
    <row r="22" spans="1:14" x14ac:dyDescent="0.2">
      <c r="A22" s="350"/>
      <c r="B22" s="326"/>
      <c r="C22" s="328" t="s">
        <v>63</v>
      </c>
      <c r="D22" s="218"/>
      <c r="E22" s="341"/>
      <c r="F22" s="357"/>
      <c r="G22" s="324"/>
      <c r="H22" s="339"/>
      <c r="I22" s="324"/>
      <c r="J22" s="324"/>
      <c r="K22" s="358">
        <f t="shared" si="0"/>
        <v>0</v>
      </c>
      <c r="L22" s="360"/>
    </row>
    <row r="23" spans="1:14" ht="12.75" customHeight="1" x14ac:dyDescent="0.2">
      <c r="A23" s="351"/>
      <c r="B23" s="327"/>
      <c r="C23" s="327"/>
      <c r="D23" s="218"/>
      <c r="E23" s="340"/>
      <c r="F23" s="325"/>
      <c r="G23" s="325"/>
      <c r="H23" s="340"/>
      <c r="I23" s="325"/>
      <c r="J23" s="325"/>
      <c r="K23" s="359"/>
      <c r="L23" s="327"/>
    </row>
    <row r="24" spans="1:14" ht="12.75" customHeight="1" x14ac:dyDescent="0.25">
      <c r="A24" s="307"/>
      <c r="B24" s="306"/>
      <c r="C24" s="328" t="s">
        <v>122</v>
      </c>
      <c r="D24" s="218"/>
      <c r="E24" s="360"/>
      <c r="F24" s="357"/>
      <c r="G24" s="324"/>
      <c r="H24" s="324"/>
      <c r="I24" s="324"/>
      <c r="J24" s="324"/>
      <c r="K24" s="358">
        <f t="shared" si="0"/>
        <v>0</v>
      </c>
      <c r="L24" s="306"/>
    </row>
    <row r="25" spans="1:14" ht="12.75" customHeight="1" x14ac:dyDescent="0.25">
      <c r="A25" s="307"/>
      <c r="B25" s="306"/>
      <c r="C25" s="327"/>
      <c r="D25" s="218"/>
      <c r="E25" s="325"/>
      <c r="F25" s="325"/>
      <c r="G25" s="325"/>
      <c r="H25" s="325"/>
      <c r="I25" s="325"/>
      <c r="J25" s="325"/>
      <c r="K25" s="359"/>
      <c r="L25" s="306"/>
    </row>
    <row r="26" spans="1:14" ht="14.25" x14ac:dyDescent="0.2">
      <c r="A26" s="79"/>
      <c r="B26" s="211"/>
      <c r="C26" s="20" t="s">
        <v>107</v>
      </c>
      <c r="D26" s="243"/>
      <c r="E26" s="243"/>
      <c r="F26" s="244"/>
      <c r="G26" s="244"/>
      <c r="H26" s="244"/>
      <c r="I26" s="244"/>
      <c r="J26" s="244"/>
      <c r="K26" s="214">
        <f t="shared" si="0"/>
        <v>0</v>
      </c>
      <c r="L26" s="81"/>
    </row>
    <row r="27" spans="1:14" ht="14.25" x14ac:dyDescent="0.2">
      <c r="A27" s="79"/>
      <c r="B27" s="211"/>
      <c r="C27" s="20" t="s">
        <v>45</v>
      </c>
      <c r="D27" s="218"/>
      <c r="E27" s="310"/>
      <c r="F27" s="218"/>
      <c r="G27" s="249"/>
      <c r="H27" s="249"/>
      <c r="I27" s="249"/>
      <c r="J27" s="249"/>
      <c r="K27" s="214">
        <f t="shared" ref="K27:K78" si="1">SUM(E27:J27)</f>
        <v>0</v>
      </c>
      <c r="L27" s="81"/>
    </row>
    <row r="28" spans="1:14" ht="14.25" x14ac:dyDescent="0.2">
      <c r="A28" s="79"/>
      <c r="B28" s="211"/>
      <c r="C28" s="20" t="s">
        <v>9</v>
      </c>
      <c r="D28" s="243"/>
      <c r="E28" s="301"/>
      <c r="F28" s="244"/>
      <c r="G28" s="244"/>
      <c r="H28" s="244"/>
      <c r="I28" s="304"/>
      <c r="J28" s="244"/>
      <c r="K28" s="214">
        <f t="shared" si="1"/>
        <v>0</v>
      </c>
      <c r="L28" s="81"/>
    </row>
    <row r="29" spans="1:14" ht="14.25" x14ac:dyDescent="0.2">
      <c r="A29" s="79"/>
      <c r="B29" s="211"/>
      <c r="C29" s="20" t="s">
        <v>5</v>
      </c>
      <c r="D29" s="243"/>
      <c r="E29" s="301"/>
      <c r="F29" s="244"/>
      <c r="G29" s="244"/>
      <c r="H29" s="244"/>
      <c r="I29" s="304"/>
      <c r="J29" s="244"/>
      <c r="K29" s="214">
        <f t="shared" si="1"/>
        <v>0</v>
      </c>
      <c r="L29" s="81"/>
    </row>
    <row r="30" spans="1:14" ht="14.25" x14ac:dyDescent="0.2">
      <c r="A30" s="79"/>
      <c r="B30" s="211"/>
      <c r="C30" s="20" t="s">
        <v>10</v>
      </c>
      <c r="D30" s="243"/>
      <c r="E30" s="301"/>
      <c r="F30" s="244"/>
      <c r="G30" s="244"/>
      <c r="H30" s="244"/>
      <c r="I30" s="303"/>
      <c r="J30" s="244"/>
      <c r="K30" s="214">
        <f t="shared" si="1"/>
        <v>0</v>
      </c>
      <c r="L30" s="81"/>
    </row>
    <row r="31" spans="1:14" ht="14.25" x14ac:dyDescent="0.2">
      <c r="A31" s="79"/>
      <c r="B31" s="211"/>
      <c r="C31" s="21" t="s">
        <v>16</v>
      </c>
      <c r="D31" s="243"/>
      <c r="E31" s="301"/>
      <c r="F31" s="244"/>
      <c r="G31" s="244"/>
      <c r="H31" s="303"/>
      <c r="I31" s="303"/>
      <c r="J31" s="244"/>
      <c r="K31" s="214">
        <f t="shared" si="1"/>
        <v>0</v>
      </c>
      <c r="L31" s="81"/>
    </row>
    <row r="32" spans="1:14" ht="14.25" x14ac:dyDescent="0.2">
      <c r="A32" s="79"/>
      <c r="B32" s="211"/>
      <c r="C32" s="21" t="s">
        <v>19</v>
      </c>
      <c r="D32" s="243"/>
      <c r="E32" s="243"/>
      <c r="F32" s="244"/>
      <c r="G32" s="244"/>
      <c r="H32" s="244"/>
      <c r="I32" s="244"/>
      <c r="J32" s="244"/>
      <c r="K32" s="214">
        <f t="shared" si="1"/>
        <v>0</v>
      </c>
      <c r="L32" s="81"/>
    </row>
    <row r="33" spans="1:12" ht="14.25" x14ac:dyDescent="0.2">
      <c r="A33" s="79"/>
      <c r="B33" s="211"/>
      <c r="C33" s="21" t="s">
        <v>109</v>
      </c>
      <c r="D33" s="243"/>
      <c r="E33" s="302"/>
      <c r="F33" s="244"/>
      <c r="G33" s="244"/>
      <c r="H33" s="244"/>
      <c r="I33" s="244"/>
      <c r="J33" s="244"/>
      <c r="K33" s="214">
        <f t="shared" si="1"/>
        <v>0</v>
      </c>
      <c r="L33" s="81"/>
    </row>
    <row r="34" spans="1:12" ht="14.25" x14ac:dyDescent="0.2">
      <c r="A34" s="79"/>
      <c r="B34" s="211"/>
      <c r="C34" s="21" t="s">
        <v>12</v>
      </c>
      <c r="D34" s="243"/>
      <c r="E34" s="301"/>
      <c r="F34" s="244"/>
      <c r="G34" s="244"/>
      <c r="H34" s="244"/>
      <c r="I34" s="244"/>
      <c r="J34" s="244"/>
      <c r="K34" s="214">
        <f t="shared" si="1"/>
        <v>0</v>
      </c>
      <c r="L34" s="81"/>
    </row>
    <row r="35" spans="1:12" ht="14.25" x14ac:dyDescent="0.2">
      <c r="A35" s="79"/>
      <c r="B35" s="211"/>
      <c r="C35" s="22" t="s">
        <v>26</v>
      </c>
      <c r="D35" s="243"/>
      <c r="E35" s="302"/>
      <c r="F35" s="244"/>
      <c r="G35" s="244"/>
      <c r="H35" s="244"/>
      <c r="I35" s="244"/>
      <c r="J35" s="244"/>
      <c r="K35" s="214">
        <f t="shared" si="1"/>
        <v>0</v>
      </c>
      <c r="L35" s="81"/>
    </row>
    <row r="36" spans="1:12" ht="14.25" x14ac:dyDescent="0.2">
      <c r="A36" s="79"/>
      <c r="B36" s="211"/>
      <c r="C36" s="21" t="s">
        <v>28</v>
      </c>
      <c r="D36" s="243"/>
      <c r="E36" s="302"/>
      <c r="F36" s="244"/>
      <c r="G36" s="244"/>
      <c r="H36" s="244"/>
      <c r="I36" s="244"/>
      <c r="J36" s="244"/>
      <c r="K36" s="214">
        <f t="shared" si="1"/>
        <v>0</v>
      </c>
      <c r="L36" s="81"/>
    </row>
    <row r="37" spans="1:12" ht="14.25" x14ac:dyDescent="0.2">
      <c r="A37" s="79"/>
      <c r="B37" s="211"/>
      <c r="C37" s="21" t="s">
        <v>13</v>
      </c>
      <c r="D37" s="243"/>
      <c r="E37" s="301"/>
      <c r="F37" s="244"/>
      <c r="G37" s="244"/>
      <c r="H37" s="244"/>
      <c r="I37" s="244"/>
      <c r="J37" s="244"/>
      <c r="K37" s="214">
        <f t="shared" si="1"/>
        <v>0</v>
      </c>
      <c r="L37" s="81"/>
    </row>
    <row r="38" spans="1:12" ht="14.25" x14ac:dyDescent="0.2">
      <c r="A38" s="79"/>
      <c r="B38" s="211"/>
      <c r="C38" s="21" t="s">
        <v>41</v>
      </c>
      <c r="D38" s="243"/>
      <c r="E38" s="302"/>
      <c r="F38" s="244"/>
      <c r="G38" s="244"/>
      <c r="H38" s="244"/>
      <c r="I38" s="244"/>
      <c r="J38" s="244"/>
      <c r="K38" s="214">
        <f t="shared" si="1"/>
        <v>0</v>
      </c>
      <c r="L38" s="81"/>
    </row>
    <row r="39" spans="1:12" ht="14.25" x14ac:dyDescent="0.2">
      <c r="A39" s="79"/>
      <c r="B39" s="211"/>
      <c r="C39" s="21" t="s">
        <v>8</v>
      </c>
      <c r="D39" s="243"/>
      <c r="E39" s="302"/>
      <c r="F39" s="244"/>
      <c r="G39" s="244"/>
      <c r="H39" s="244"/>
      <c r="I39" s="244"/>
      <c r="J39" s="244"/>
      <c r="K39" s="214">
        <f t="shared" si="1"/>
        <v>0</v>
      </c>
      <c r="L39" s="81"/>
    </row>
    <row r="40" spans="1:12" ht="14.25" x14ac:dyDescent="0.2">
      <c r="A40" s="79"/>
      <c r="B40" s="211"/>
      <c r="C40" s="21" t="s">
        <v>11</v>
      </c>
      <c r="D40" s="218"/>
      <c r="E40" s="310"/>
      <c r="F40" s="244"/>
      <c r="G40" s="244"/>
      <c r="H40" s="244"/>
      <c r="I40" s="244"/>
      <c r="J40" s="244"/>
      <c r="K40" s="214">
        <f t="shared" si="1"/>
        <v>0</v>
      </c>
      <c r="L40" s="81"/>
    </row>
    <row r="41" spans="1:12" ht="14.25" x14ac:dyDescent="0.2">
      <c r="A41" s="79"/>
      <c r="B41" s="211"/>
      <c r="C41" s="21" t="s">
        <v>64</v>
      </c>
      <c r="D41" s="301"/>
      <c r="E41" s="302"/>
      <c r="F41" s="244"/>
      <c r="G41" s="244"/>
      <c r="H41" s="244"/>
      <c r="I41" s="244"/>
      <c r="J41" s="244"/>
      <c r="K41" s="214">
        <f t="shared" si="1"/>
        <v>0</v>
      </c>
      <c r="L41" s="81"/>
    </row>
    <row r="42" spans="1:12" ht="14.25" x14ac:dyDescent="0.2">
      <c r="A42" s="79"/>
      <c r="B42" s="211"/>
      <c r="C42" s="21" t="s">
        <v>68</v>
      </c>
      <c r="D42" s="243"/>
      <c r="E42" s="245"/>
      <c r="F42" s="275"/>
      <c r="G42" s="244"/>
      <c r="H42" s="244"/>
      <c r="I42" s="244"/>
      <c r="J42" s="244"/>
      <c r="K42" s="214">
        <f t="shared" si="1"/>
        <v>0</v>
      </c>
      <c r="L42" s="81"/>
    </row>
    <row r="43" spans="1:12" ht="14.25" x14ac:dyDescent="0.2">
      <c r="A43" s="79"/>
      <c r="B43" s="211"/>
      <c r="C43" s="21" t="s">
        <v>23</v>
      </c>
      <c r="D43" s="243"/>
      <c r="E43" s="245"/>
      <c r="F43" s="275"/>
      <c r="G43" s="244"/>
      <c r="H43" s="244"/>
      <c r="I43" s="244"/>
      <c r="J43" s="244"/>
      <c r="K43" s="214">
        <f t="shared" si="1"/>
        <v>0</v>
      </c>
      <c r="L43" s="81"/>
    </row>
    <row r="44" spans="1:12" ht="14.25" x14ac:dyDescent="0.2">
      <c r="A44" s="79"/>
      <c r="B44" s="211"/>
      <c r="C44" s="23" t="s">
        <v>4</v>
      </c>
      <c r="D44" s="218"/>
      <c r="E44" s="311"/>
      <c r="F44" s="273"/>
      <c r="G44" s="248"/>
      <c r="H44" s="248"/>
      <c r="I44" s="244"/>
      <c r="J44" s="244"/>
      <c r="K44" s="214">
        <f>SUM(E44:J44)</f>
        <v>0</v>
      </c>
      <c r="L44" s="81"/>
    </row>
    <row r="45" spans="1:12" ht="14.25" x14ac:dyDescent="0.2">
      <c r="A45" s="79"/>
      <c r="B45" s="211"/>
      <c r="C45" s="23" t="s">
        <v>65</v>
      </c>
      <c r="D45" s="218"/>
      <c r="E45" s="311"/>
      <c r="F45" s="273"/>
      <c r="G45" s="248"/>
      <c r="H45" s="244"/>
      <c r="I45" s="244"/>
      <c r="J45" s="244"/>
      <c r="K45" s="214">
        <f t="shared" si="1"/>
        <v>0</v>
      </c>
      <c r="L45" s="81"/>
    </row>
    <row r="46" spans="1:12" ht="14.25" x14ac:dyDescent="0.2">
      <c r="A46" s="79"/>
      <c r="B46" s="211"/>
      <c r="C46" s="49" t="s">
        <v>115</v>
      </c>
      <c r="D46" s="243"/>
      <c r="E46" s="302"/>
      <c r="F46" s="244"/>
      <c r="G46" s="303"/>
      <c r="H46" s="244"/>
      <c r="I46" s="244"/>
      <c r="J46" s="244"/>
      <c r="K46" s="214">
        <f t="shared" si="1"/>
        <v>0</v>
      </c>
      <c r="L46" s="81"/>
    </row>
    <row r="47" spans="1:12" ht="14.25" x14ac:dyDescent="0.2">
      <c r="A47" s="79"/>
      <c r="B47" s="211"/>
      <c r="C47" s="23" t="s">
        <v>15</v>
      </c>
      <c r="D47" s="243"/>
      <c r="E47" s="301"/>
      <c r="F47" s="244"/>
      <c r="G47" s="244"/>
      <c r="H47" s="303"/>
      <c r="I47" s="244"/>
      <c r="J47" s="244"/>
      <c r="K47" s="214">
        <f t="shared" ref="K47:K59" si="2">SUM(E47:J47)</f>
        <v>0</v>
      </c>
      <c r="L47" s="81"/>
    </row>
    <row r="48" spans="1:12" ht="14.25" x14ac:dyDescent="0.2">
      <c r="A48" s="79"/>
      <c r="B48" s="211"/>
      <c r="C48" s="24" t="s">
        <v>27</v>
      </c>
      <c r="D48" s="243"/>
      <c r="E48" s="301"/>
      <c r="F48" s="244"/>
      <c r="G48" s="303"/>
      <c r="H48" s="244"/>
      <c r="I48" s="244"/>
      <c r="J48" s="244"/>
      <c r="K48" s="214">
        <f t="shared" si="2"/>
        <v>0</v>
      </c>
      <c r="L48" s="81"/>
    </row>
    <row r="49" spans="1:14" ht="14.25" x14ac:dyDescent="0.2">
      <c r="A49" s="79"/>
      <c r="B49" s="211"/>
      <c r="C49" s="24" t="s">
        <v>14</v>
      </c>
      <c r="D49" s="243"/>
      <c r="E49" s="301"/>
      <c r="F49" s="303"/>
      <c r="G49" s="303"/>
      <c r="H49" s="244"/>
      <c r="I49" s="244"/>
      <c r="J49" s="244"/>
      <c r="K49" s="214">
        <f t="shared" si="2"/>
        <v>0</v>
      </c>
      <c r="L49" s="81"/>
      <c r="N49" s="45"/>
    </row>
    <row r="50" spans="1:14" ht="14.25" x14ac:dyDescent="0.2">
      <c r="A50" s="79"/>
      <c r="B50" s="211"/>
      <c r="C50" s="25" t="s">
        <v>46</v>
      </c>
      <c r="D50" s="243"/>
      <c r="E50" s="243"/>
      <c r="F50" s="244"/>
      <c r="G50" s="244"/>
      <c r="H50" s="244"/>
      <c r="I50" s="244"/>
      <c r="J50" s="244"/>
      <c r="K50" s="214">
        <f t="shared" si="2"/>
        <v>0</v>
      </c>
      <c r="L50" s="81"/>
    </row>
    <row r="51" spans="1:14" ht="14.25" x14ac:dyDescent="0.2">
      <c r="A51" s="79"/>
      <c r="B51" s="211"/>
      <c r="C51" s="25" t="s">
        <v>102</v>
      </c>
      <c r="D51" s="243"/>
      <c r="E51" s="301"/>
      <c r="F51" s="244"/>
      <c r="G51" s="244"/>
      <c r="H51" s="244"/>
      <c r="I51" s="244"/>
      <c r="J51" s="244"/>
      <c r="K51" s="214">
        <f t="shared" si="2"/>
        <v>0</v>
      </c>
      <c r="L51" s="81"/>
    </row>
    <row r="52" spans="1:14" ht="14.25" x14ac:dyDescent="0.2">
      <c r="A52" s="79"/>
      <c r="B52" s="211"/>
      <c r="C52" s="23" t="s">
        <v>59</v>
      </c>
      <c r="D52" s="218"/>
      <c r="E52" s="310"/>
      <c r="F52" s="248"/>
      <c r="G52" s="248"/>
      <c r="H52" s="248"/>
      <c r="I52" s="248"/>
      <c r="J52" s="248"/>
      <c r="K52" s="214">
        <f>SUM(E52:J52)</f>
        <v>0</v>
      </c>
      <c r="L52" s="81"/>
    </row>
    <row r="53" spans="1:14" ht="14.25" x14ac:dyDescent="0.2">
      <c r="A53" s="79"/>
      <c r="B53" s="211"/>
      <c r="C53" s="23" t="s">
        <v>60</v>
      </c>
      <c r="D53" s="243"/>
      <c r="E53" s="301"/>
      <c r="F53" s="244"/>
      <c r="G53" s="274"/>
      <c r="H53" s="244"/>
      <c r="I53" s="244"/>
      <c r="J53" s="244"/>
      <c r="K53" s="214">
        <f t="shared" ref="K53:K56" si="3">SUM(E53:J53)</f>
        <v>0</v>
      </c>
      <c r="L53" s="81"/>
    </row>
    <row r="54" spans="1:14" ht="14.25" x14ac:dyDescent="0.2">
      <c r="A54" s="79"/>
      <c r="B54" s="211"/>
      <c r="C54" s="23" t="s">
        <v>12</v>
      </c>
      <c r="D54" s="243"/>
      <c r="E54" s="243"/>
      <c r="F54" s="244"/>
      <c r="G54" s="244"/>
      <c r="H54" s="244"/>
      <c r="I54" s="244"/>
      <c r="J54" s="244"/>
      <c r="K54" s="214">
        <f t="shared" si="3"/>
        <v>0</v>
      </c>
      <c r="L54" s="81"/>
    </row>
    <row r="55" spans="1:14" ht="14.25" x14ac:dyDescent="0.2">
      <c r="A55" s="79"/>
      <c r="B55" s="211"/>
      <c r="C55" s="25" t="s">
        <v>43</v>
      </c>
      <c r="D55" s="243"/>
      <c r="E55" s="301"/>
      <c r="F55" s="244"/>
      <c r="G55" s="244"/>
      <c r="H55" s="244"/>
      <c r="I55" s="244"/>
      <c r="J55" s="244"/>
      <c r="K55" s="214">
        <f t="shared" si="3"/>
        <v>0</v>
      </c>
      <c r="L55" s="81"/>
    </row>
    <row r="56" spans="1:14" ht="14.25" x14ac:dyDescent="0.2">
      <c r="A56" s="79"/>
      <c r="B56" s="211"/>
      <c r="C56" s="23" t="s">
        <v>28</v>
      </c>
      <c r="D56" s="243"/>
      <c r="E56" s="243"/>
      <c r="F56" s="244"/>
      <c r="G56" s="244"/>
      <c r="H56" s="244"/>
      <c r="I56" s="244"/>
      <c r="J56" s="244"/>
      <c r="K56" s="214">
        <f t="shared" si="3"/>
        <v>0</v>
      </c>
      <c r="L56" s="81"/>
    </row>
    <row r="57" spans="1:14" ht="14.25" x14ac:dyDescent="0.2">
      <c r="A57" s="79"/>
      <c r="B57" s="211"/>
      <c r="C57" s="23" t="s">
        <v>29</v>
      </c>
      <c r="D57" s="243"/>
      <c r="E57" s="243"/>
      <c r="F57" s="244"/>
      <c r="G57" s="244"/>
      <c r="H57" s="244"/>
      <c r="I57" s="244"/>
      <c r="J57" s="244"/>
      <c r="K57" s="214">
        <f t="shared" si="2"/>
        <v>0</v>
      </c>
      <c r="L57" s="81"/>
      <c r="M57" s="45"/>
    </row>
    <row r="58" spans="1:14" ht="14.25" x14ac:dyDescent="0.2">
      <c r="A58" s="79"/>
      <c r="B58" s="211"/>
      <c r="C58" s="23" t="s">
        <v>26</v>
      </c>
      <c r="D58" s="243"/>
      <c r="E58" s="243"/>
      <c r="F58" s="244"/>
      <c r="G58" s="244"/>
      <c r="H58" s="244"/>
      <c r="I58" s="244"/>
      <c r="J58" s="244"/>
      <c r="K58" s="214">
        <f t="shared" si="2"/>
        <v>0</v>
      </c>
      <c r="L58" s="81"/>
    </row>
    <row r="59" spans="1:14" ht="14.25" x14ac:dyDescent="0.2">
      <c r="A59" s="79"/>
      <c r="B59" s="211"/>
      <c r="C59" s="23" t="s">
        <v>67</v>
      </c>
      <c r="D59" s="243"/>
      <c r="E59" s="301"/>
      <c r="F59" s="244"/>
      <c r="G59" s="244"/>
      <c r="H59" s="244"/>
      <c r="I59" s="244"/>
      <c r="J59" s="244"/>
      <c r="K59" s="214">
        <f t="shared" si="2"/>
        <v>0</v>
      </c>
      <c r="L59" s="81"/>
    </row>
    <row r="60" spans="1:14" ht="14.25" x14ac:dyDescent="0.2">
      <c r="A60" s="79"/>
      <c r="B60" s="211"/>
      <c r="C60" s="23" t="s">
        <v>13</v>
      </c>
      <c r="D60" s="243"/>
      <c r="E60" s="302"/>
      <c r="F60" s="244"/>
      <c r="G60" s="304"/>
      <c r="H60" s="244"/>
      <c r="I60" s="244"/>
      <c r="J60" s="244"/>
      <c r="K60" s="214">
        <f t="shared" si="1"/>
        <v>0</v>
      </c>
      <c r="L60" s="81"/>
    </row>
    <row r="61" spans="1:14" ht="14.25" x14ac:dyDescent="0.2">
      <c r="A61" s="79"/>
      <c r="B61" s="211"/>
      <c r="C61" s="23" t="s">
        <v>31</v>
      </c>
      <c r="D61" s="243"/>
      <c r="E61" s="243"/>
      <c r="F61" s="244"/>
      <c r="G61" s="244"/>
      <c r="H61" s="244"/>
      <c r="I61" s="244"/>
      <c r="J61" s="244"/>
      <c r="K61" s="214">
        <f t="shared" si="1"/>
        <v>0</v>
      </c>
      <c r="L61" s="81"/>
    </row>
    <row r="62" spans="1:14" ht="14.25" x14ac:dyDescent="0.2">
      <c r="A62" s="79"/>
      <c r="B62" s="211"/>
      <c r="C62" s="24" t="s">
        <v>20</v>
      </c>
      <c r="D62" s="243"/>
      <c r="E62" s="301"/>
      <c r="F62" s="303"/>
      <c r="G62" s="244"/>
      <c r="H62" s="244"/>
      <c r="I62" s="244"/>
      <c r="J62" s="244"/>
      <c r="K62" s="214">
        <f t="shared" ref="K62" si="4">SUM(E62:J62)</f>
        <v>0</v>
      </c>
      <c r="L62" s="81"/>
    </row>
    <row r="63" spans="1:14" ht="14.25" x14ac:dyDescent="0.2">
      <c r="A63" s="79"/>
      <c r="B63" s="211"/>
      <c r="C63" s="23" t="s">
        <v>21</v>
      </c>
      <c r="D63" s="243"/>
      <c r="E63" s="302"/>
      <c r="F63" s="244"/>
      <c r="G63" s="303"/>
      <c r="H63" s="244"/>
      <c r="I63" s="244"/>
      <c r="J63" s="244"/>
      <c r="K63" s="214">
        <f t="shared" si="1"/>
        <v>0</v>
      </c>
      <c r="L63" s="81"/>
    </row>
    <row r="64" spans="1:14" ht="14.25" x14ac:dyDescent="0.2">
      <c r="A64" s="79"/>
      <c r="B64" s="211"/>
      <c r="C64" s="25" t="s">
        <v>22</v>
      </c>
      <c r="D64" s="243"/>
      <c r="E64" s="301"/>
      <c r="F64" s="244"/>
      <c r="G64" s="303"/>
      <c r="H64" s="244"/>
      <c r="I64" s="244"/>
      <c r="J64" s="244"/>
      <c r="K64" s="214">
        <f t="shared" si="1"/>
        <v>0</v>
      </c>
      <c r="L64" s="81"/>
    </row>
    <row r="65" spans="1:13" ht="14.25" x14ac:dyDescent="0.2">
      <c r="A65" s="79"/>
      <c r="B65" s="211"/>
      <c r="C65" s="23" t="s">
        <v>47</v>
      </c>
      <c r="D65" s="243"/>
      <c r="E65" s="243"/>
      <c r="F65" s="244"/>
      <c r="G65" s="244"/>
      <c r="H65" s="244"/>
      <c r="I65" s="244"/>
      <c r="J65" s="244"/>
      <c r="K65" s="214">
        <f t="shared" ref="K65" si="5">SUM(E65:J65)</f>
        <v>0</v>
      </c>
      <c r="L65" s="81"/>
    </row>
    <row r="66" spans="1:13" ht="14.25" x14ac:dyDescent="0.2">
      <c r="A66" s="79"/>
      <c r="B66" s="211"/>
      <c r="C66" s="23" t="s">
        <v>61</v>
      </c>
      <c r="D66" s="218"/>
      <c r="E66" s="310"/>
      <c r="F66" s="248"/>
      <c r="G66" s="248"/>
      <c r="H66" s="248"/>
      <c r="I66" s="248"/>
      <c r="J66" s="248"/>
      <c r="K66" s="214">
        <f>SUM(E66:J66)</f>
        <v>0</v>
      </c>
      <c r="L66" s="81"/>
    </row>
    <row r="67" spans="1:13" ht="15" customHeight="1" x14ac:dyDescent="0.2">
      <c r="A67" s="79"/>
      <c r="B67" s="211"/>
      <c r="C67" s="27" t="s">
        <v>38</v>
      </c>
      <c r="D67" s="243"/>
      <c r="E67" s="301"/>
      <c r="F67" s="244"/>
      <c r="G67" s="304"/>
      <c r="H67" s="244"/>
      <c r="I67" s="244"/>
      <c r="J67" s="244"/>
      <c r="K67" s="214">
        <f t="shared" ref="K67:K71" si="6">SUM(E67:J67)</f>
        <v>0</v>
      </c>
      <c r="L67" s="81"/>
    </row>
    <row r="68" spans="1:13" ht="14.25" x14ac:dyDescent="0.2">
      <c r="A68" s="79"/>
      <c r="B68" s="211"/>
      <c r="C68" s="23" t="s">
        <v>62</v>
      </c>
      <c r="D68" s="243"/>
      <c r="E68" s="243"/>
      <c r="F68" s="244"/>
      <c r="G68" s="244"/>
      <c r="H68" s="244"/>
      <c r="I68" s="244"/>
      <c r="J68" s="244"/>
      <c r="K68" s="214">
        <f t="shared" si="6"/>
        <v>0</v>
      </c>
      <c r="L68" s="81"/>
    </row>
    <row r="69" spans="1:13" ht="14.25" x14ac:dyDescent="0.2">
      <c r="A69" s="79"/>
      <c r="B69" s="211"/>
      <c r="C69" s="26" t="s">
        <v>30</v>
      </c>
      <c r="D69" s="243"/>
      <c r="E69" s="301"/>
      <c r="F69" s="244"/>
      <c r="G69" s="244"/>
      <c r="H69" s="244"/>
      <c r="I69" s="244"/>
      <c r="J69" s="244"/>
      <c r="K69" s="214">
        <f t="shared" si="6"/>
        <v>0</v>
      </c>
      <c r="L69" s="81"/>
    </row>
    <row r="70" spans="1:13" ht="14.25" x14ac:dyDescent="0.2">
      <c r="A70" s="79"/>
      <c r="B70" s="211"/>
      <c r="C70" s="25" t="s">
        <v>25</v>
      </c>
      <c r="D70" s="243"/>
      <c r="E70" s="301"/>
      <c r="F70" s="244"/>
      <c r="G70" s="244"/>
      <c r="H70" s="244"/>
      <c r="I70" s="244"/>
      <c r="J70" s="244"/>
      <c r="K70" s="214">
        <f t="shared" si="6"/>
        <v>0</v>
      </c>
      <c r="L70" s="81"/>
    </row>
    <row r="71" spans="1:13" ht="14.25" x14ac:dyDescent="0.2">
      <c r="A71" s="79"/>
      <c r="B71" s="211"/>
      <c r="C71" s="23" t="s">
        <v>23</v>
      </c>
      <c r="D71" s="243"/>
      <c r="E71" s="302"/>
      <c r="F71" s="244"/>
      <c r="G71" s="244"/>
      <c r="H71" s="244"/>
      <c r="I71" s="244"/>
      <c r="J71" s="244"/>
      <c r="K71" s="214">
        <f t="shared" si="6"/>
        <v>0</v>
      </c>
      <c r="L71" s="81"/>
    </row>
    <row r="72" spans="1:13" ht="14.25" x14ac:dyDescent="0.2">
      <c r="A72" s="79"/>
      <c r="B72" s="211"/>
      <c r="C72" s="25" t="s">
        <v>44</v>
      </c>
      <c r="D72" s="243"/>
      <c r="E72" s="301"/>
      <c r="F72" s="244"/>
      <c r="G72" s="244"/>
      <c r="H72" s="244"/>
      <c r="I72" s="244"/>
      <c r="J72" s="244"/>
      <c r="K72" s="214">
        <f t="shared" si="1"/>
        <v>0</v>
      </c>
      <c r="L72" s="81"/>
    </row>
    <row r="73" spans="1:13" ht="14.25" x14ac:dyDescent="0.2">
      <c r="A73" s="79"/>
      <c r="B73" s="211"/>
      <c r="C73" s="23" t="s">
        <v>24</v>
      </c>
      <c r="D73" s="243"/>
      <c r="E73" s="243"/>
      <c r="F73" s="244"/>
      <c r="G73" s="244"/>
      <c r="H73" s="244"/>
      <c r="I73" s="244"/>
      <c r="J73" s="244"/>
      <c r="K73" s="214">
        <f t="shared" si="1"/>
        <v>0</v>
      </c>
      <c r="L73" s="81"/>
    </row>
    <row r="74" spans="1:13" ht="14.25" x14ac:dyDescent="0.2">
      <c r="A74" s="79"/>
      <c r="B74" s="211"/>
      <c r="C74" s="23" t="s">
        <v>41</v>
      </c>
      <c r="D74" s="218"/>
      <c r="E74" s="311"/>
      <c r="F74" s="248"/>
      <c r="G74" s="248"/>
      <c r="H74" s="248"/>
      <c r="I74" s="248"/>
      <c r="J74" s="248"/>
      <c r="K74" s="214">
        <f>SUM(E74:J74)</f>
        <v>0</v>
      </c>
      <c r="L74" s="81"/>
    </row>
    <row r="75" spans="1:13" ht="14.25" x14ac:dyDescent="0.2">
      <c r="A75" s="79"/>
      <c r="B75" s="211"/>
      <c r="C75" s="23" t="s">
        <v>11</v>
      </c>
      <c r="D75" s="218"/>
      <c r="E75" s="310"/>
      <c r="F75" s="248"/>
      <c r="G75" s="248"/>
      <c r="H75" s="248"/>
      <c r="I75" s="248"/>
      <c r="J75" s="248"/>
      <c r="K75" s="214">
        <f>SUM(E75:J75)</f>
        <v>0</v>
      </c>
      <c r="L75" s="81"/>
    </row>
    <row r="76" spans="1:13" ht="14.25" x14ac:dyDescent="0.2">
      <c r="A76" s="79"/>
      <c r="B76" s="211"/>
      <c r="C76" s="26" t="s">
        <v>6</v>
      </c>
      <c r="D76" s="243"/>
      <c r="E76" s="301"/>
      <c r="F76" s="244"/>
      <c r="G76" s="244"/>
      <c r="H76" s="244"/>
      <c r="I76" s="244"/>
      <c r="J76" s="244"/>
      <c r="K76" s="214">
        <f t="shared" ref="K76:K77" si="7">SUM(E76:J76)</f>
        <v>0</v>
      </c>
      <c r="L76" s="81"/>
    </row>
    <row r="77" spans="1:13" ht="14.25" x14ac:dyDescent="0.2">
      <c r="A77" s="79"/>
      <c r="B77" s="211"/>
      <c r="C77" s="26" t="s">
        <v>68</v>
      </c>
      <c r="D77" s="243"/>
      <c r="E77" s="243"/>
      <c r="F77" s="275"/>
      <c r="G77" s="244"/>
      <c r="H77" s="244"/>
      <c r="I77" s="244"/>
      <c r="J77" s="244"/>
      <c r="K77" s="214">
        <f t="shared" si="7"/>
        <v>0</v>
      </c>
      <c r="L77" s="81"/>
    </row>
    <row r="78" spans="1:13" ht="14.25" x14ac:dyDescent="0.2">
      <c r="A78" s="79"/>
      <c r="B78" s="211"/>
      <c r="C78" s="23" t="s">
        <v>8</v>
      </c>
      <c r="D78" s="243"/>
      <c r="E78" s="301"/>
      <c r="F78" s="244"/>
      <c r="G78" s="244"/>
      <c r="H78" s="244"/>
      <c r="I78" s="244"/>
      <c r="J78" s="244"/>
      <c r="K78" s="214">
        <f t="shared" si="1"/>
        <v>0</v>
      </c>
      <c r="L78" s="81"/>
    </row>
    <row r="79" spans="1:13" ht="13.5" thickBot="1" x14ac:dyDescent="0.25">
      <c r="A79" s="79"/>
      <c r="B79" s="331" t="s">
        <v>17</v>
      </c>
      <c r="C79" s="332"/>
      <c r="D79" s="247">
        <f>SUM(D17:D78)-D23</f>
        <v>0</v>
      </c>
      <c r="E79" s="247">
        <f t="shared" ref="E79:K79" si="8">SUM(E17:E78)</f>
        <v>0</v>
      </c>
      <c r="F79" s="247">
        <f t="shared" si="8"/>
        <v>0</v>
      </c>
      <c r="G79" s="247">
        <f t="shared" si="8"/>
        <v>0</v>
      </c>
      <c r="H79" s="247">
        <f t="shared" si="8"/>
        <v>0</v>
      </c>
      <c r="I79" s="247">
        <f t="shared" si="8"/>
        <v>0</v>
      </c>
      <c r="J79" s="247">
        <f t="shared" si="8"/>
        <v>0</v>
      </c>
      <c r="K79" s="150">
        <f t="shared" si="8"/>
        <v>0</v>
      </c>
      <c r="L79" s="82"/>
    </row>
    <row r="80" spans="1:13" ht="15" customHeight="1" x14ac:dyDescent="0.25">
      <c r="A80" s="79"/>
      <c r="B80" s="337" t="s">
        <v>69</v>
      </c>
      <c r="C80" s="338"/>
      <c r="D80" s="318" t="e">
        <f>M80</f>
        <v>#DIV/0!</v>
      </c>
      <c r="E80" s="318" t="s">
        <v>70</v>
      </c>
      <c r="F80" s="318"/>
      <c r="G80" s="318"/>
      <c r="H80" s="318"/>
      <c r="I80" s="318"/>
      <c r="J80" s="281"/>
      <c r="K80" s="144">
        <f>'Расшифровка интернат '!J36+'Расшифровка интернат '!J75</f>
        <v>0</v>
      </c>
      <c r="L80" s="83"/>
      <c r="M80" s="51" t="e">
        <f>ROUND(K80/(K82-K81)*100,3)</f>
        <v>#DIV/0!</v>
      </c>
    </row>
    <row r="81" spans="1:12" ht="15" customHeight="1" thickBot="1" x14ac:dyDescent="0.25">
      <c r="A81" s="79"/>
      <c r="B81" s="333" t="s">
        <v>113</v>
      </c>
      <c r="C81" s="333"/>
      <c r="D81" s="333"/>
      <c r="E81" s="333"/>
      <c r="F81" s="333"/>
      <c r="G81" s="333"/>
      <c r="H81" s="333"/>
      <c r="I81" s="333"/>
      <c r="J81" s="334"/>
      <c r="K81" s="145"/>
      <c r="L81" s="83"/>
    </row>
    <row r="82" spans="1:12" ht="15" customHeight="1" thickBot="1" x14ac:dyDescent="0.3">
      <c r="A82" s="79"/>
      <c r="B82" s="335" t="s">
        <v>17</v>
      </c>
      <c r="C82" s="335"/>
      <c r="D82" s="335"/>
      <c r="E82" s="335"/>
      <c r="F82" s="335"/>
      <c r="G82" s="335"/>
      <c r="H82" s="335"/>
      <c r="I82" s="335"/>
      <c r="J82" s="336"/>
      <c r="K82" s="146">
        <f>K79+K80+K81</f>
        <v>0</v>
      </c>
      <c r="L82" s="83"/>
    </row>
    <row r="83" spans="1:12" ht="18" customHeight="1" thickBot="1" x14ac:dyDescent="0.25">
      <c r="A83" s="79"/>
      <c r="B83" s="329" t="s">
        <v>18</v>
      </c>
      <c r="C83" s="329"/>
      <c r="D83" s="329"/>
      <c r="E83" s="329"/>
      <c r="F83" s="329"/>
      <c r="G83" s="329"/>
      <c r="H83" s="329"/>
      <c r="I83" s="329"/>
      <c r="J83" s="330"/>
      <c r="K83" s="147"/>
      <c r="L83" s="84"/>
    </row>
    <row r="84" spans="1:12" ht="18" customHeight="1" thickBot="1" x14ac:dyDescent="0.25">
      <c r="A84" s="79"/>
      <c r="B84" s="276" t="s">
        <v>121</v>
      </c>
      <c r="C84" s="276"/>
      <c r="D84" s="317"/>
      <c r="E84" s="317"/>
      <c r="F84" s="317"/>
      <c r="G84" s="317"/>
      <c r="H84" s="317"/>
      <c r="I84" s="317"/>
      <c r="J84" s="284"/>
      <c r="K84" s="147"/>
      <c r="L84" s="84"/>
    </row>
    <row r="85" spans="1:12" ht="16.5" thickBot="1" x14ac:dyDescent="0.3">
      <c r="A85" s="79"/>
      <c r="B85" s="342" t="s">
        <v>42</v>
      </c>
      <c r="C85" s="343"/>
      <c r="D85" s="282">
        <f>D79</f>
        <v>0</v>
      </c>
      <c r="E85" s="282"/>
      <c r="F85" s="282"/>
      <c r="G85" s="282"/>
      <c r="H85" s="282"/>
      <c r="I85" s="282"/>
      <c r="J85" s="282"/>
      <c r="K85" s="148">
        <f>K82+K83+K84</f>
        <v>0</v>
      </c>
      <c r="L85" s="85"/>
    </row>
    <row r="89" spans="1:12" x14ac:dyDescent="0.2">
      <c r="B89" s="2"/>
      <c r="C89" s="2"/>
      <c r="D89" s="290"/>
      <c r="K89" s="45"/>
      <c r="L89" s="44"/>
    </row>
    <row r="90" spans="1:12" s="53" customFormat="1" ht="15.75" x14ac:dyDescent="0.25">
      <c r="C90" s="53" t="s">
        <v>91</v>
      </c>
      <c r="D90" s="291" t="s">
        <v>100</v>
      </c>
      <c r="E90" s="65" t="s">
        <v>125</v>
      </c>
      <c r="F90" s="65"/>
      <c r="G90" s="65"/>
      <c r="H90" s="65"/>
      <c r="I90" s="65"/>
      <c r="J90" s="65"/>
    </row>
    <row r="91" spans="1:12" s="53" customFormat="1" ht="15.75" x14ac:dyDescent="0.25">
      <c r="D91" s="292" t="s">
        <v>93</v>
      </c>
      <c r="E91" s="316" t="s">
        <v>94</v>
      </c>
      <c r="F91" s="323" t="s">
        <v>95</v>
      </c>
      <c r="G91" s="323"/>
      <c r="H91" s="65"/>
      <c r="I91" s="65"/>
      <c r="J91" s="65"/>
    </row>
    <row r="92" spans="1:12" s="53" customFormat="1" ht="15.75" x14ac:dyDescent="0.25">
      <c r="B92" s="93"/>
      <c r="C92" s="93"/>
      <c r="D92" s="293"/>
      <c r="E92" s="65"/>
      <c r="F92" s="65"/>
      <c r="G92" s="65"/>
      <c r="H92" s="65"/>
      <c r="I92" s="65"/>
      <c r="J92" s="283"/>
    </row>
    <row r="93" spans="1:12" s="53" customFormat="1" ht="15.75" x14ac:dyDescent="0.25">
      <c r="B93" s="93"/>
      <c r="C93" s="95" t="s">
        <v>114</v>
      </c>
      <c r="D93" s="346"/>
      <c r="E93" s="346"/>
      <c r="F93" s="347"/>
      <c r="G93" s="347"/>
      <c r="H93" s="65"/>
      <c r="I93" s="65"/>
      <c r="J93" s="65"/>
    </row>
    <row r="94" spans="1:12" s="53" customFormat="1" ht="15.75" x14ac:dyDescent="0.25">
      <c r="B94" s="93"/>
      <c r="C94" s="96"/>
      <c r="D94" s="323" t="s">
        <v>94</v>
      </c>
      <c r="E94" s="323"/>
      <c r="F94" s="323" t="s">
        <v>95</v>
      </c>
      <c r="G94" s="323"/>
      <c r="H94" s="65"/>
      <c r="I94" s="65"/>
      <c r="J94" s="65"/>
    </row>
  </sheetData>
  <mergeCells count="52">
    <mergeCell ref="I24:I25"/>
    <mergeCell ref="J24:J25"/>
    <mergeCell ref="K24:K25"/>
    <mergeCell ref="C24:C25"/>
    <mergeCell ref="E24:E25"/>
    <mergeCell ref="F24:F25"/>
    <mergeCell ref="G24:G25"/>
    <mergeCell ref="H24:H25"/>
    <mergeCell ref="K22:K23"/>
    <mergeCell ref="L22:L23"/>
    <mergeCell ref="M14:M15"/>
    <mergeCell ref="D6:E6"/>
    <mergeCell ref="F8:G8"/>
    <mergeCell ref="F9:G9"/>
    <mergeCell ref="C11:D11"/>
    <mergeCell ref="K14:K15"/>
    <mergeCell ref="C14:C15"/>
    <mergeCell ref="D14:D15"/>
    <mergeCell ref="E14:E15"/>
    <mergeCell ref="F14:J14"/>
    <mergeCell ref="BI10:BM10"/>
    <mergeCell ref="B5:I5"/>
    <mergeCell ref="D93:E93"/>
    <mergeCell ref="F93:G93"/>
    <mergeCell ref="A14:B14"/>
    <mergeCell ref="A22:A23"/>
    <mergeCell ref="AA11:BE11"/>
    <mergeCell ref="AH10:AJ10"/>
    <mergeCell ref="AM10:AU10"/>
    <mergeCell ref="AV10:AY10"/>
    <mergeCell ref="AZ10:BB10"/>
    <mergeCell ref="N14:N15"/>
    <mergeCell ref="O14:O15"/>
    <mergeCell ref="L14:L15"/>
    <mergeCell ref="F22:F23"/>
    <mergeCell ref="B82:C82"/>
    <mergeCell ref="D94:E94"/>
    <mergeCell ref="F94:G94"/>
    <mergeCell ref="G22:G23"/>
    <mergeCell ref="F91:G91"/>
    <mergeCell ref="B22:B23"/>
    <mergeCell ref="C22:C23"/>
    <mergeCell ref="B83:J83"/>
    <mergeCell ref="B79:C79"/>
    <mergeCell ref="B81:J81"/>
    <mergeCell ref="D82:J82"/>
    <mergeCell ref="B80:C80"/>
    <mergeCell ref="H22:H23"/>
    <mergeCell ref="I22:I23"/>
    <mergeCell ref="J22:J23"/>
    <mergeCell ref="E22:E23"/>
    <mergeCell ref="B85:C85"/>
  </mergeCells>
  <pageMargins left="0.31496062992125984" right="0.31496062992125984" top="0.35433070866141736" bottom="0.35433070866141736" header="0.31496062992125984" footer="0.31496062992125984"/>
  <pageSetup paperSize="9" scale="6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zoomScale="80" zoomScaleNormal="80" workbookViewId="0">
      <selection activeCell="G68" sqref="G68"/>
    </sheetView>
  </sheetViews>
  <sheetFormatPr defaultColWidth="9.140625" defaultRowHeight="12.75" x14ac:dyDescent="0.2"/>
  <cols>
    <col min="1" max="1" width="5.5703125" style="3" customWidth="1"/>
    <col min="2" max="2" width="47.28515625" style="3" customWidth="1"/>
    <col min="3" max="3" width="10.85546875" style="288" customWidth="1"/>
    <col min="4" max="4" width="18.28515625" style="3" customWidth="1"/>
    <col min="5" max="5" width="17.140625" style="3" customWidth="1"/>
    <col min="6" max="6" width="10.5703125" style="3" customWidth="1"/>
    <col min="7" max="7" width="11" style="3" customWidth="1"/>
    <col min="8" max="8" width="14.7109375" style="3" customWidth="1"/>
    <col min="9" max="9" width="11" style="3" customWidth="1"/>
    <col min="10" max="10" width="15.5703125" style="3" customWidth="1"/>
    <col min="11" max="11" width="10.140625" style="42" customWidth="1"/>
    <col min="12" max="12" width="12.42578125" style="3" customWidth="1"/>
    <col min="13" max="13" width="13.42578125" style="3" customWidth="1"/>
    <col min="14" max="14" width="11.5703125" style="3" customWidth="1"/>
    <col min="15" max="15" width="9.7109375" style="3" customWidth="1"/>
    <col min="16" max="16" width="10.5703125" style="3" customWidth="1"/>
    <col min="17" max="17" width="11" style="3" customWidth="1"/>
    <col min="18" max="16384" width="9.140625" style="3"/>
  </cols>
  <sheetData>
    <row r="1" spans="1:13" x14ac:dyDescent="0.2">
      <c r="M1" s="35" t="s">
        <v>55</v>
      </c>
    </row>
    <row r="2" spans="1:13" ht="15" customHeight="1" x14ac:dyDescent="0.2">
      <c r="A2" s="6"/>
      <c r="B2" s="376" t="s">
        <v>57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</row>
    <row r="3" spans="1:13" ht="22.5" customHeight="1" x14ac:dyDescent="0.2">
      <c r="B3" s="11"/>
      <c r="C3" s="392">
        <f>'ШР Интернат'!B5</f>
        <v>0</v>
      </c>
      <c r="D3" s="392"/>
      <c r="E3" s="392"/>
      <c r="F3" s="392"/>
      <c r="G3" s="392"/>
      <c r="H3" s="392"/>
      <c r="I3" s="392"/>
      <c r="J3" s="10"/>
    </row>
    <row r="4" spans="1:13" ht="8.25" customHeight="1" x14ac:dyDescent="0.2">
      <c r="A4" s="7"/>
      <c r="B4" s="392"/>
      <c r="C4" s="392"/>
      <c r="D4" s="392"/>
      <c r="E4" s="392"/>
      <c r="F4" s="392"/>
      <c r="G4" s="392"/>
      <c r="H4" s="392"/>
      <c r="I4" s="392"/>
      <c r="J4" s="392"/>
    </row>
    <row r="5" spans="1:13" ht="9.75" customHeight="1" x14ac:dyDescent="0.2">
      <c r="A5" s="7"/>
      <c r="B5" s="7"/>
      <c r="C5" s="377" t="s">
        <v>39</v>
      </c>
      <c r="D5" s="377"/>
      <c r="E5" s="377"/>
      <c r="F5" s="377"/>
      <c r="G5" s="377"/>
      <c r="H5" s="377"/>
      <c r="I5" s="377"/>
      <c r="J5" s="7"/>
    </row>
    <row r="6" spans="1:13" ht="15" customHeight="1" x14ac:dyDescent="0.2">
      <c r="B6" s="10"/>
      <c r="C6" s="376" t="s">
        <v>126</v>
      </c>
      <c r="D6" s="376"/>
      <c r="E6" s="376"/>
      <c r="F6" s="376"/>
      <c r="G6" s="376"/>
      <c r="H6" s="376"/>
      <c r="I6" s="376"/>
      <c r="J6" s="376"/>
    </row>
    <row r="7" spans="1:13" ht="16.5" thickBot="1" x14ac:dyDescent="0.3">
      <c r="J7" s="9" t="s">
        <v>34</v>
      </c>
    </row>
    <row r="8" spans="1:13" ht="42.75" customHeight="1" x14ac:dyDescent="0.2">
      <c r="A8" s="403" t="s">
        <v>1</v>
      </c>
      <c r="B8" s="405" t="s">
        <v>2</v>
      </c>
      <c r="C8" s="405" t="s">
        <v>58</v>
      </c>
      <c r="D8" s="407" t="s">
        <v>54</v>
      </c>
      <c r="E8" s="399" t="s">
        <v>33</v>
      </c>
      <c r="F8" s="399"/>
      <c r="G8" s="399" t="s">
        <v>36</v>
      </c>
      <c r="H8" s="409" t="s">
        <v>48</v>
      </c>
      <c r="I8" s="399" t="s">
        <v>37</v>
      </c>
      <c r="J8" s="401" t="s">
        <v>17</v>
      </c>
      <c r="K8" s="381" t="s">
        <v>50</v>
      </c>
      <c r="L8" s="383" t="s">
        <v>51</v>
      </c>
      <c r="M8" s="393" t="s">
        <v>53</v>
      </c>
    </row>
    <row r="9" spans="1:13" ht="153.75" customHeight="1" thickBot="1" x14ac:dyDescent="0.25">
      <c r="A9" s="404"/>
      <c r="B9" s="406"/>
      <c r="C9" s="406"/>
      <c r="D9" s="408"/>
      <c r="E9" s="151" t="s">
        <v>32</v>
      </c>
      <c r="F9" s="152" t="s">
        <v>35</v>
      </c>
      <c r="G9" s="400"/>
      <c r="H9" s="410"/>
      <c r="I9" s="400"/>
      <c r="J9" s="402"/>
      <c r="K9" s="382"/>
      <c r="L9" s="384"/>
      <c r="M9" s="394"/>
    </row>
    <row r="10" spans="1:13" ht="14.25" x14ac:dyDescent="0.2">
      <c r="A10" s="13">
        <v>1</v>
      </c>
      <c r="B10" s="19" t="str">
        <f>'ШР Интернат'!C17</f>
        <v>Директор</v>
      </c>
      <c r="C10" s="219">
        <f>'ШР Интернат'!D17</f>
        <v>0</v>
      </c>
      <c r="D10" s="217">
        <f>'ШР Интернат'!E17</f>
        <v>0</v>
      </c>
      <c r="E10" s="81">
        <f>'ШР Интернат'!F17</f>
        <v>0</v>
      </c>
      <c r="F10" s="81">
        <f>'ШР Интернат'!G17</f>
        <v>0</v>
      </c>
      <c r="G10" s="81">
        <f>'ШР Интернат'!H17</f>
        <v>0</v>
      </c>
      <c r="H10" s="81">
        <f>'ШР Интернат'!I17</f>
        <v>0</v>
      </c>
      <c r="I10" s="81">
        <f>'ШР Интернат'!J17</f>
        <v>0</v>
      </c>
      <c r="J10" s="217">
        <f>'ШР Интернат'!K17</f>
        <v>0</v>
      </c>
      <c r="K10" s="216"/>
      <c r="L10" s="255" t="e">
        <f>ROUND(J10/C10*K10,2)</f>
        <v>#DIV/0!</v>
      </c>
      <c r="M10" s="36"/>
    </row>
    <row r="11" spans="1:13" ht="14.25" x14ac:dyDescent="0.2">
      <c r="A11" s="8">
        <v>2</v>
      </c>
      <c r="B11" s="20" t="str">
        <f>'ШР Интернат'!C18</f>
        <v>Заместитель директора по УВР,ОБ</v>
      </c>
      <c r="C11" s="219">
        <f>'ШР Интернат'!D18</f>
        <v>0</v>
      </c>
      <c r="D11" s="217">
        <f>'ШР Интернат'!E18</f>
        <v>0</v>
      </c>
      <c r="E11" s="81">
        <f>'ШР Интернат'!F18</f>
        <v>0</v>
      </c>
      <c r="F11" s="81">
        <f>'ШР Интернат'!G18</f>
        <v>0</v>
      </c>
      <c r="G11" s="81">
        <f>'ШР Интернат'!H18</f>
        <v>0</v>
      </c>
      <c r="H11" s="81">
        <f>'ШР Интернат'!I18</f>
        <v>0</v>
      </c>
      <c r="I11" s="81">
        <f>'ШР Интернат'!J18</f>
        <v>0</v>
      </c>
      <c r="J11" s="217">
        <f>'ШР Интернат'!K18</f>
        <v>0</v>
      </c>
      <c r="K11" s="216"/>
      <c r="L11" s="255" t="e">
        <f t="shared" ref="L11:L32" si="0">ROUND(J11/C11*K11,2)</f>
        <v>#DIV/0!</v>
      </c>
      <c r="M11" s="36"/>
    </row>
    <row r="12" spans="1:13" ht="14.25" x14ac:dyDescent="0.2">
      <c r="A12" s="8">
        <v>3</v>
      </c>
      <c r="B12" s="20" t="str">
        <f>'ШР Интернат'!C19</f>
        <v>Заместитель директора по АХР</v>
      </c>
      <c r="C12" s="219">
        <f>'ШР Интернат'!D19</f>
        <v>0</v>
      </c>
      <c r="D12" s="217">
        <f>'ШР Интернат'!E19</f>
        <v>0</v>
      </c>
      <c r="E12" s="81">
        <f>'ШР Интернат'!F19</f>
        <v>0</v>
      </c>
      <c r="F12" s="81">
        <f>'ШР Интернат'!G19</f>
        <v>0</v>
      </c>
      <c r="G12" s="81">
        <f>'ШР Интернат'!H19</f>
        <v>0</v>
      </c>
      <c r="H12" s="81">
        <f>'ШР Интернат'!I19</f>
        <v>0</v>
      </c>
      <c r="I12" s="81">
        <f>'ШР Интернат'!J19</f>
        <v>0</v>
      </c>
      <c r="J12" s="217">
        <f>'ШР Интернат'!K19</f>
        <v>0</v>
      </c>
      <c r="K12" s="270"/>
      <c r="L12" s="255">
        <v>0</v>
      </c>
      <c r="M12" s="36"/>
    </row>
    <row r="13" spans="1:13" ht="15" thickBot="1" x14ac:dyDescent="0.25">
      <c r="A13" s="8">
        <v>4</v>
      </c>
      <c r="B13" s="20" t="str">
        <f>'ШР Интернат'!C20</f>
        <v>Главный бухгалтер</v>
      </c>
      <c r="C13" s="219">
        <f>'ШР Интернат'!D20+'ШР Интернат'!D44</f>
        <v>0</v>
      </c>
      <c r="D13" s="217">
        <f>'ШР Интернат'!E20+'ШР Интернат'!E44</f>
        <v>0</v>
      </c>
      <c r="E13" s="81">
        <f>'ШР Интернат'!F20+'ШР Интернат'!F44</f>
        <v>0</v>
      </c>
      <c r="F13" s="81">
        <f>'ШР Интернат'!G20+'ШР Интернат'!G44</f>
        <v>0</v>
      </c>
      <c r="G13" s="81">
        <f>'ШР Интернат'!H20+'ШР Интернат'!H44</f>
        <v>0</v>
      </c>
      <c r="H13" s="81">
        <f>'ШР Интернат'!I20+'ШР Интернат'!I44</f>
        <v>0</v>
      </c>
      <c r="I13" s="81">
        <f>'ШР Интернат'!J20+'ШР Интернат'!J44</f>
        <v>0</v>
      </c>
      <c r="J13" s="217">
        <f>'ШР Интернат'!K20</f>
        <v>0</v>
      </c>
      <c r="K13" s="216"/>
      <c r="L13" s="255" t="e">
        <f t="shared" si="0"/>
        <v>#DIV/0!</v>
      </c>
      <c r="M13" s="36"/>
    </row>
    <row r="14" spans="1:13" ht="14.25" x14ac:dyDescent="0.2">
      <c r="A14" s="13">
        <v>5</v>
      </c>
      <c r="B14" s="20" t="str">
        <f>'ШР Интернат'!C21</f>
        <v>Заведующий библиотекой</v>
      </c>
      <c r="C14" s="219">
        <f>'ШР Интернат'!D21</f>
        <v>0</v>
      </c>
      <c r="D14" s="217">
        <f>'ШР Интернат'!E21</f>
        <v>0</v>
      </c>
      <c r="E14" s="81">
        <f>'ШР Интернат'!F21</f>
        <v>0</v>
      </c>
      <c r="F14" s="81">
        <f>'ШР Интернат'!G21</f>
        <v>0</v>
      </c>
      <c r="G14" s="81">
        <f>'ШР Интернат'!H21</f>
        <v>0</v>
      </c>
      <c r="H14" s="81">
        <f>'ШР Интернат'!I21</f>
        <v>0</v>
      </c>
      <c r="I14" s="81">
        <f>'ШР Интернат'!J21</f>
        <v>0</v>
      </c>
      <c r="J14" s="217">
        <f>'ШР Интернат'!K21</f>
        <v>0</v>
      </c>
      <c r="K14" s="216"/>
      <c r="L14" s="255" t="e">
        <f t="shared" si="0"/>
        <v>#DIV/0!</v>
      </c>
      <c r="M14" s="36"/>
    </row>
    <row r="15" spans="1:13" ht="14.25" x14ac:dyDescent="0.2">
      <c r="A15" s="8">
        <v>6</v>
      </c>
      <c r="B15" s="20" t="str">
        <f>'ШР Интернат'!C22</f>
        <v>Учитель</v>
      </c>
      <c r="C15" s="219">
        <f>'ШР Интернат'!D23</f>
        <v>0</v>
      </c>
      <c r="D15" s="217">
        <f>'ШР Интернат'!E22</f>
        <v>0</v>
      </c>
      <c r="E15" s="81">
        <f>'ШР Интернат'!F22</f>
        <v>0</v>
      </c>
      <c r="F15" s="81">
        <f>'ШР Интернат'!G22</f>
        <v>0</v>
      </c>
      <c r="G15" s="81">
        <f>'ШР Интернат'!H22</f>
        <v>0</v>
      </c>
      <c r="H15" s="81">
        <f>'ШР Интернат'!I22</f>
        <v>0</v>
      </c>
      <c r="I15" s="81">
        <f>'ШР Интернат'!J22</f>
        <v>0</v>
      </c>
      <c r="J15" s="217">
        <f>'ШР Интернат'!K22</f>
        <v>0</v>
      </c>
      <c r="K15" s="216"/>
      <c r="L15" s="255" t="e">
        <f>ROUND(J15/C15*K15,2)-1.84+5.38+0.27+5.04+5.27+0.28</f>
        <v>#DIV/0!</v>
      </c>
      <c r="M15" s="36"/>
    </row>
    <row r="16" spans="1:13" ht="14.25" x14ac:dyDescent="0.2">
      <c r="A16" s="8">
        <v>7</v>
      </c>
      <c r="B16" s="308" t="str">
        <f>'ШР Интернат'!C24</f>
        <v>Учитель на дому</v>
      </c>
      <c r="C16" s="219">
        <f>'ШР Интернат'!D25</f>
        <v>0</v>
      </c>
      <c r="D16" s="217">
        <f>'ШР Интернат'!E23</f>
        <v>0</v>
      </c>
      <c r="E16" s="305">
        <f>'ШР Интернат'!F23</f>
        <v>0</v>
      </c>
      <c r="F16" s="305">
        <f>'ШР Интернат'!G23</f>
        <v>0</v>
      </c>
      <c r="G16" s="305">
        <f>'ШР Интернат'!H23</f>
        <v>0</v>
      </c>
      <c r="H16" s="305">
        <f>'ШР Интернат'!I23</f>
        <v>0</v>
      </c>
      <c r="I16" s="305">
        <f>'ШР Интернат'!J23</f>
        <v>0</v>
      </c>
      <c r="J16" s="217">
        <f>'ШР Интернат'!K23</f>
        <v>0</v>
      </c>
      <c r="K16" s="216"/>
      <c r="L16" s="255"/>
      <c r="M16" s="36"/>
    </row>
    <row r="17" spans="1:13" ht="15" thickBot="1" x14ac:dyDescent="0.25">
      <c r="A17" s="8">
        <v>8</v>
      </c>
      <c r="B17" s="20" t="str">
        <f>'ШР Интернат'!C26</f>
        <v xml:space="preserve">Преподаватель - организатор ОБЖ  </v>
      </c>
      <c r="C17" s="219">
        <f>'ШР Интернат'!D26</f>
        <v>0</v>
      </c>
      <c r="D17" s="217">
        <f>'ШР Интернат'!E26</f>
        <v>0</v>
      </c>
      <c r="E17" s="81">
        <f>'ШР Интернат'!F26</f>
        <v>0</v>
      </c>
      <c r="F17" s="81">
        <f>'ШР Интернат'!G26</f>
        <v>0</v>
      </c>
      <c r="G17" s="81">
        <f>'ШР Интернат'!H26</f>
        <v>0</v>
      </c>
      <c r="H17" s="81">
        <f>'ШР Интернат'!I26</f>
        <v>0</v>
      </c>
      <c r="I17" s="81">
        <f>'ШР Интернат'!J26</f>
        <v>0</v>
      </c>
      <c r="J17" s="217">
        <f>'ШР Интернат'!K26</f>
        <v>0</v>
      </c>
      <c r="K17" s="270"/>
      <c r="L17" s="255"/>
      <c r="M17" s="36"/>
    </row>
    <row r="18" spans="1:13" ht="14.25" x14ac:dyDescent="0.2">
      <c r="A18" s="13">
        <v>9</v>
      </c>
      <c r="B18" s="20" t="str">
        <f>'ШР Интернат'!C27</f>
        <v>Учитель-логопед (учитель-дефектолог)</v>
      </c>
      <c r="C18" s="219">
        <f>'ШР Интернат'!D27</f>
        <v>0</v>
      </c>
      <c r="D18" s="217">
        <f>'ШР Интернат'!E27</f>
        <v>0</v>
      </c>
      <c r="E18" s="81">
        <f>'ШР Интернат'!F27</f>
        <v>0</v>
      </c>
      <c r="F18" s="81">
        <f>'ШР Интернат'!G27</f>
        <v>0</v>
      </c>
      <c r="G18" s="81">
        <f>'ШР Интернат'!H27</f>
        <v>0</v>
      </c>
      <c r="H18" s="81">
        <f>'ШР Интернат'!I27</f>
        <v>0</v>
      </c>
      <c r="I18" s="81">
        <f>'ШР Интернат'!J27</f>
        <v>0</v>
      </c>
      <c r="J18" s="217">
        <f>'ШР Интернат'!K27</f>
        <v>0</v>
      </c>
      <c r="K18" s="216"/>
      <c r="L18" s="255" t="e">
        <f t="shared" si="0"/>
        <v>#DIV/0!</v>
      </c>
      <c r="M18" s="36"/>
    </row>
    <row r="19" spans="1:13" ht="14.25" x14ac:dyDescent="0.2">
      <c r="A19" s="8">
        <v>10</v>
      </c>
      <c r="B19" s="20" t="str">
        <f>'ШР Интернат'!C28</f>
        <v xml:space="preserve">Педагог-психолог </v>
      </c>
      <c r="C19" s="219">
        <f>'ШР Интернат'!D28</f>
        <v>0</v>
      </c>
      <c r="D19" s="217">
        <f>'ШР Интернат'!E28</f>
        <v>0</v>
      </c>
      <c r="E19" s="81">
        <f>'ШР Интернат'!F28</f>
        <v>0</v>
      </c>
      <c r="F19" s="81">
        <f>'ШР Интернат'!G28</f>
        <v>0</v>
      </c>
      <c r="G19" s="81">
        <f>'ШР Интернат'!H28</f>
        <v>0</v>
      </c>
      <c r="H19" s="81">
        <f>'ШР Интернат'!I28</f>
        <v>0</v>
      </c>
      <c r="I19" s="81">
        <f>'ШР Интернат'!J28</f>
        <v>0</v>
      </c>
      <c r="J19" s="217">
        <f>'ШР Интернат'!K28</f>
        <v>0</v>
      </c>
      <c r="K19" s="216"/>
      <c r="L19" s="255" t="e">
        <f t="shared" si="0"/>
        <v>#DIV/0!</v>
      </c>
      <c r="M19" s="36"/>
    </row>
    <row r="20" spans="1:13" ht="14.25" x14ac:dyDescent="0.2">
      <c r="A20" s="8">
        <v>11</v>
      </c>
      <c r="B20" s="20" t="str">
        <f>'ШР Интернат'!C29</f>
        <v>Социальный педагог</v>
      </c>
      <c r="C20" s="219">
        <f>'ШР Интернат'!D29</f>
        <v>0</v>
      </c>
      <c r="D20" s="217">
        <f>'ШР Интернат'!E29</f>
        <v>0</v>
      </c>
      <c r="E20" s="81">
        <f>'ШР Интернат'!F29</f>
        <v>0</v>
      </c>
      <c r="F20" s="81">
        <f>'ШР Интернат'!G29</f>
        <v>0</v>
      </c>
      <c r="G20" s="81">
        <f>'ШР Интернат'!H29</f>
        <v>0</v>
      </c>
      <c r="H20" s="81">
        <f>'ШР Интернат'!I29</f>
        <v>0</v>
      </c>
      <c r="I20" s="81">
        <f>'ШР Интернат'!J29</f>
        <v>0</v>
      </c>
      <c r="J20" s="217">
        <f>'ШР Интернат'!K29</f>
        <v>0</v>
      </c>
      <c r="K20" s="216"/>
      <c r="L20" s="255" t="e">
        <f t="shared" si="0"/>
        <v>#DIV/0!</v>
      </c>
      <c r="M20" s="36"/>
    </row>
    <row r="21" spans="1:13" ht="15" thickBot="1" x14ac:dyDescent="0.25">
      <c r="A21" s="8">
        <v>12</v>
      </c>
      <c r="B21" s="20" t="str">
        <f>'ШР Интернат'!C30</f>
        <v>Педагог - организатор</v>
      </c>
      <c r="C21" s="219">
        <f>'ШР Интернат'!D30</f>
        <v>0</v>
      </c>
      <c r="D21" s="217">
        <f>'ШР Интернат'!E30</f>
        <v>0</v>
      </c>
      <c r="E21" s="81">
        <f>'ШР Интернат'!F30</f>
        <v>0</v>
      </c>
      <c r="F21" s="81">
        <f>'ШР Интернат'!G30</f>
        <v>0</v>
      </c>
      <c r="G21" s="81">
        <f>'ШР Интернат'!H30</f>
        <v>0</v>
      </c>
      <c r="H21" s="81">
        <f>'ШР Интернат'!I30</f>
        <v>0</v>
      </c>
      <c r="I21" s="81">
        <f>'ШР Интернат'!J30</f>
        <v>0</v>
      </c>
      <c r="J21" s="217">
        <f>'ШР Интернат'!K30</f>
        <v>0</v>
      </c>
      <c r="K21" s="216"/>
      <c r="L21" s="255" t="e">
        <f t="shared" si="0"/>
        <v>#DIV/0!</v>
      </c>
      <c r="M21" s="36" t="s">
        <v>101</v>
      </c>
    </row>
    <row r="22" spans="1:13" ht="14.25" x14ac:dyDescent="0.2">
      <c r="A22" s="13">
        <v>13</v>
      </c>
      <c r="B22" s="20" t="str">
        <f>'ШР Интернат'!C31</f>
        <v>Педагог дополнительного образования</v>
      </c>
      <c r="C22" s="219">
        <f>'ШР Интернат'!D31</f>
        <v>0</v>
      </c>
      <c r="D22" s="217">
        <f>'ШР Интернат'!E31</f>
        <v>0</v>
      </c>
      <c r="E22" s="81">
        <f>'ШР Интернат'!F31</f>
        <v>0</v>
      </c>
      <c r="F22" s="81">
        <f>'ШР Интернат'!G31</f>
        <v>0</v>
      </c>
      <c r="G22" s="81">
        <f>'ШР Интернат'!H31</f>
        <v>0</v>
      </c>
      <c r="H22" s="81">
        <f>'ШР Интернат'!I31</f>
        <v>0</v>
      </c>
      <c r="I22" s="81">
        <f>'ШР Интернат'!J31</f>
        <v>0</v>
      </c>
      <c r="J22" s="217">
        <f>'ШР Интернат'!K31</f>
        <v>0</v>
      </c>
      <c r="K22" s="216"/>
      <c r="L22" s="255" t="e">
        <f t="shared" si="0"/>
        <v>#DIV/0!</v>
      </c>
      <c r="M22" s="36"/>
    </row>
    <row r="23" spans="1:13" ht="14.25" x14ac:dyDescent="0.2">
      <c r="A23" s="8">
        <v>14</v>
      </c>
      <c r="B23" s="20" t="str">
        <f>'ШР Интернат'!C32</f>
        <v>Старший воспитатель</v>
      </c>
      <c r="C23" s="219">
        <f>'ШР Интернат'!D32</f>
        <v>0</v>
      </c>
      <c r="D23" s="217">
        <f>'ШР Интернат'!E32</f>
        <v>0</v>
      </c>
      <c r="E23" s="81">
        <f>'ШР Интернат'!F32</f>
        <v>0</v>
      </c>
      <c r="F23" s="81">
        <f>'ШР Интернат'!G32</f>
        <v>0</v>
      </c>
      <c r="G23" s="81">
        <f>'ШР Интернат'!H32</f>
        <v>0</v>
      </c>
      <c r="H23" s="81">
        <f>'ШР Интернат'!I32</f>
        <v>0</v>
      </c>
      <c r="I23" s="81">
        <f>'ШР Интернат'!J32</f>
        <v>0</v>
      </c>
      <c r="J23" s="217">
        <f>'ШР Интернат'!K32</f>
        <v>0</v>
      </c>
      <c r="K23" s="270"/>
      <c r="L23" s="255">
        <v>0</v>
      </c>
      <c r="M23" s="36"/>
    </row>
    <row r="24" spans="1:13" ht="14.25" x14ac:dyDescent="0.2">
      <c r="A24" s="8">
        <v>15</v>
      </c>
      <c r="B24" s="20" t="str">
        <f>'ШР Интернат'!C33</f>
        <v>Секретарь  (делопроизводитель)</v>
      </c>
      <c r="C24" s="219">
        <f>'ШР Интернат'!D33</f>
        <v>0</v>
      </c>
      <c r="D24" s="217">
        <f>'ШР Интернат'!E33</f>
        <v>0</v>
      </c>
      <c r="E24" s="81">
        <f>'ШР Интернат'!F33</f>
        <v>0</v>
      </c>
      <c r="F24" s="81">
        <f>'ШР Интернат'!G33</f>
        <v>0</v>
      </c>
      <c r="G24" s="81">
        <f>'ШР Интернат'!H33</f>
        <v>0</v>
      </c>
      <c r="H24" s="81">
        <f>'ШР Интернат'!I33</f>
        <v>0</v>
      </c>
      <c r="I24" s="81">
        <f>'ШР Интернат'!J33</f>
        <v>0</v>
      </c>
      <c r="J24" s="217">
        <f>'ШР Интернат'!K33</f>
        <v>0</v>
      </c>
      <c r="K24" s="216"/>
      <c r="L24" s="255" t="e">
        <f t="shared" si="0"/>
        <v>#DIV/0!</v>
      </c>
      <c r="M24" s="40"/>
    </row>
    <row r="25" spans="1:13" ht="15" thickBot="1" x14ac:dyDescent="0.25">
      <c r="A25" s="8">
        <v>16</v>
      </c>
      <c r="B25" s="20" t="str">
        <f>'ШР Интернат'!C34</f>
        <v>Библиотекарь</v>
      </c>
      <c r="C25" s="219">
        <f>'ШР Интернат'!D34</f>
        <v>0</v>
      </c>
      <c r="D25" s="217">
        <f>'ШР Интернат'!E34</f>
        <v>0</v>
      </c>
      <c r="E25" s="81">
        <f>'ШР Интернат'!F34</f>
        <v>0</v>
      </c>
      <c r="F25" s="81">
        <f>'ШР Интернат'!G34</f>
        <v>0</v>
      </c>
      <c r="G25" s="81">
        <f>'ШР Интернат'!H34</f>
        <v>0</v>
      </c>
      <c r="H25" s="81">
        <f>'ШР Интернат'!I34</f>
        <v>0</v>
      </c>
      <c r="I25" s="81">
        <f>'ШР Интернат'!J34</f>
        <v>0</v>
      </c>
      <c r="J25" s="217">
        <f>'ШР Интернат'!K34</f>
        <v>0</v>
      </c>
      <c r="K25" s="216"/>
      <c r="L25" s="255" t="e">
        <f t="shared" si="0"/>
        <v>#DIV/0!</v>
      </c>
      <c r="M25" s="40"/>
    </row>
    <row r="26" spans="1:13" ht="14.25" x14ac:dyDescent="0.2">
      <c r="A26" s="13">
        <v>17</v>
      </c>
      <c r="B26" s="20" t="str">
        <f>'ШР Интернат'!C35</f>
        <v>Лаборант</v>
      </c>
      <c r="C26" s="219">
        <f>'ШР Интернат'!D35</f>
        <v>0</v>
      </c>
      <c r="D26" s="217">
        <f>'ШР Интернат'!E35</f>
        <v>0</v>
      </c>
      <c r="E26" s="81">
        <f>'ШР Интернат'!F35</f>
        <v>0</v>
      </c>
      <c r="F26" s="81">
        <f>'ШР Интернат'!G35</f>
        <v>0</v>
      </c>
      <c r="G26" s="81">
        <f>'ШР Интернат'!H35</f>
        <v>0</v>
      </c>
      <c r="H26" s="81">
        <f>'ШР Интернат'!I35</f>
        <v>0</v>
      </c>
      <c r="I26" s="81">
        <f>'ШР Интернат'!J35</f>
        <v>0</v>
      </c>
      <c r="J26" s="217">
        <f>'ШР Интернат'!K35</f>
        <v>0</v>
      </c>
      <c r="K26" s="216"/>
      <c r="L26" s="255" t="e">
        <f t="shared" si="0"/>
        <v>#DIV/0!</v>
      </c>
      <c r="M26" s="40"/>
    </row>
    <row r="27" spans="1:13" ht="14.25" x14ac:dyDescent="0.2">
      <c r="A27" s="8">
        <v>18</v>
      </c>
      <c r="B27" s="20" t="str">
        <f>'ШР Интернат'!C36</f>
        <v>Заведующий хозяйством</v>
      </c>
      <c r="C27" s="218">
        <f>'ШР Интернат'!D36</f>
        <v>0</v>
      </c>
      <c r="D27" s="217">
        <f>'ШР Интернат'!E36</f>
        <v>0</v>
      </c>
      <c r="E27" s="81">
        <f>'ШР Интернат'!F36</f>
        <v>0</v>
      </c>
      <c r="F27" s="81">
        <f>'ШР Интернат'!G36</f>
        <v>0</v>
      </c>
      <c r="G27" s="81">
        <f>'ШР Интернат'!H36</f>
        <v>0</v>
      </c>
      <c r="H27" s="81">
        <f>'ШР Интернат'!I36</f>
        <v>0</v>
      </c>
      <c r="I27" s="81">
        <f>'ШР Интернат'!J36</f>
        <v>0</v>
      </c>
      <c r="J27" s="217">
        <f>'ШР Интернат'!K36</f>
        <v>0</v>
      </c>
      <c r="K27" s="216"/>
      <c r="L27" s="255" t="e">
        <f t="shared" si="0"/>
        <v>#DIV/0!</v>
      </c>
      <c r="M27" s="40"/>
    </row>
    <row r="28" spans="1:13" ht="14.25" x14ac:dyDescent="0.2">
      <c r="A28" s="8">
        <v>19</v>
      </c>
      <c r="B28" s="20" t="str">
        <f>'ШР Интернат'!C37</f>
        <v>Бухгалтер</v>
      </c>
      <c r="C28" s="218">
        <f>'ШР Интернат'!D37</f>
        <v>0</v>
      </c>
      <c r="D28" s="217">
        <f>'ШР Интернат'!E37</f>
        <v>0</v>
      </c>
      <c r="E28" s="81">
        <f>'ШР Интернат'!F37</f>
        <v>0</v>
      </c>
      <c r="F28" s="81">
        <f>'ШР Интернат'!G37</f>
        <v>0</v>
      </c>
      <c r="G28" s="81">
        <f>'ШР Интернат'!H37</f>
        <v>0</v>
      </c>
      <c r="H28" s="81">
        <f>'ШР Интернат'!I37</f>
        <v>0</v>
      </c>
      <c r="I28" s="81">
        <f>'ШР Интернат'!J37</f>
        <v>0</v>
      </c>
      <c r="J28" s="217">
        <f>'ШР Интернат'!K37</f>
        <v>0</v>
      </c>
      <c r="K28" s="216"/>
      <c r="L28" s="255" t="e">
        <f t="shared" si="0"/>
        <v>#DIV/0!</v>
      </c>
      <c r="M28" s="40"/>
    </row>
    <row r="29" spans="1:13" ht="15" thickBot="1" x14ac:dyDescent="0.25">
      <c r="A29" s="8">
        <v>20</v>
      </c>
      <c r="B29" s="20" t="str">
        <f>'ШР Интернат'!C38</f>
        <v>Водитель</v>
      </c>
      <c r="C29" s="218">
        <f>'ШР Интернат'!D38</f>
        <v>0</v>
      </c>
      <c r="D29" s="217">
        <f>'ШР Интернат'!E38</f>
        <v>0</v>
      </c>
      <c r="E29" s="81">
        <f>'ШР Интернат'!F38</f>
        <v>0</v>
      </c>
      <c r="F29" s="81">
        <f>'ШР Интернат'!G38</f>
        <v>0</v>
      </c>
      <c r="G29" s="81">
        <f>'ШР Интернат'!H38</f>
        <v>0</v>
      </c>
      <c r="H29" s="81">
        <f>'ШР Интернат'!I38</f>
        <v>0</v>
      </c>
      <c r="I29" s="81">
        <f>'ШР Интернат'!J38</f>
        <v>0</v>
      </c>
      <c r="J29" s="217">
        <f>'ШР Интернат'!K38</f>
        <v>0</v>
      </c>
      <c r="K29" s="216"/>
      <c r="L29" s="255" t="e">
        <f t="shared" si="0"/>
        <v>#DIV/0!</v>
      </c>
      <c r="M29" s="40"/>
    </row>
    <row r="30" spans="1:13" ht="14.25" x14ac:dyDescent="0.2">
      <c r="A30" s="13">
        <v>21</v>
      </c>
      <c r="B30" s="20" t="str">
        <f>'ШР Интернат'!C39</f>
        <v>Уборщик служебных помещений</v>
      </c>
      <c r="C30" s="218">
        <f>'ШР Интернат'!D39</f>
        <v>0</v>
      </c>
      <c r="D30" s="217">
        <f>'ШР Интернат'!E39</f>
        <v>0</v>
      </c>
      <c r="E30" s="81">
        <f>'ШР Интернат'!F39</f>
        <v>0</v>
      </c>
      <c r="F30" s="81">
        <f>'ШР Интернат'!G39</f>
        <v>0</v>
      </c>
      <c r="G30" s="81">
        <f>'ШР Интернат'!H39</f>
        <v>0</v>
      </c>
      <c r="H30" s="81">
        <f>'ШР Интернат'!I39</f>
        <v>0</v>
      </c>
      <c r="I30" s="81">
        <f>'ШР Интернат'!J39</f>
        <v>0</v>
      </c>
      <c r="J30" s="217">
        <f>'ШР Интернат'!K39</f>
        <v>0</v>
      </c>
      <c r="K30" s="216"/>
      <c r="L30" s="255" t="e">
        <f t="shared" si="0"/>
        <v>#DIV/0!</v>
      </c>
      <c r="M30" s="40"/>
    </row>
    <row r="31" spans="1:13" ht="14.25" x14ac:dyDescent="0.2">
      <c r="A31" s="8">
        <v>22</v>
      </c>
      <c r="B31" s="20" t="str">
        <f>'ШР Интернат'!C40</f>
        <v>Дворник</v>
      </c>
      <c r="C31" s="218">
        <f>'ШР Интернат'!D40</f>
        <v>0</v>
      </c>
      <c r="D31" s="217">
        <f>'ШР Интернат'!E40</f>
        <v>0</v>
      </c>
      <c r="E31" s="81">
        <f>'ШР Интернат'!F40</f>
        <v>0</v>
      </c>
      <c r="F31" s="81">
        <f>'ШР Интернат'!G40</f>
        <v>0</v>
      </c>
      <c r="G31" s="81">
        <f>'ШР Интернат'!H40</f>
        <v>0</v>
      </c>
      <c r="H31" s="81">
        <f>'ШР Интернат'!I40</f>
        <v>0</v>
      </c>
      <c r="I31" s="81">
        <f>'ШР Интернат'!J40</f>
        <v>0</v>
      </c>
      <c r="J31" s="217">
        <f>'ШР Интернат'!K40</f>
        <v>0</v>
      </c>
      <c r="K31" s="216"/>
      <c r="L31" s="255" t="e">
        <f t="shared" si="0"/>
        <v>#DIV/0!</v>
      </c>
      <c r="M31" s="40"/>
    </row>
    <row r="32" spans="1:13" ht="14.25" x14ac:dyDescent="0.2">
      <c r="A32" s="8">
        <v>23</v>
      </c>
      <c r="B32" s="20" t="str">
        <f>'ШР Интернат'!C41</f>
        <v>Рабочий по комплексному обсл.зданий</v>
      </c>
      <c r="C32" s="218">
        <f>'ШР Интернат'!D41</f>
        <v>0</v>
      </c>
      <c r="D32" s="217">
        <f>'ШР Интернат'!E41</f>
        <v>0</v>
      </c>
      <c r="E32" s="81">
        <f>'ШР Интернат'!F41</f>
        <v>0</v>
      </c>
      <c r="F32" s="81">
        <f>'ШР Интернат'!G41</f>
        <v>0</v>
      </c>
      <c r="G32" s="81">
        <f>'ШР Интернат'!H41</f>
        <v>0</v>
      </c>
      <c r="H32" s="81">
        <f>'ШР Интернат'!I41</f>
        <v>0</v>
      </c>
      <c r="I32" s="81">
        <f>'ШР Интернат'!J41</f>
        <v>0</v>
      </c>
      <c r="J32" s="217">
        <f>'ШР Интернат'!K41</f>
        <v>0</v>
      </c>
      <c r="K32" s="216"/>
      <c r="L32" s="255" t="e">
        <f t="shared" si="0"/>
        <v>#DIV/0!</v>
      </c>
      <c r="M32" s="40"/>
    </row>
    <row r="33" spans="1:17" ht="15" thickBot="1" x14ac:dyDescent="0.25">
      <c r="A33" s="8">
        <v>24</v>
      </c>
      <c r="B33" s="20" t="str">
        <f>'ШР Интернат'!C42</f>
        <v>Сторож</v>
      </c>
      <c r="C33" s="218">
        <f>'ШР Интернат'!D42</f>
        <v>0</v>
      </c>
      <c r="D33" s="217">
        <f>'ШР Интернат'!E42</f>
        <v>0</v>
      </c>
      <c r="E33" s="81">
        <f>'ШР Интернат'!F42</f>
        <v>0</v>
      </c>
      <c r="F33" s="81">
        <f>'ШР Интернат'!G42</f>
        <v>0</v>
      </c>
      <c r="G33" s="81">
        <f>'ШР Интернат'!H42</f>
        <v>0</v>
      </c>
      <c r="H33" s="81">
        <f>'ШР Интернат'!I42</f>
        <v>0</v>
      </c>
      <c r="I33" s="81">
        <f>'ШР Интернат'!J42</f>
        <v>0</v>
      </c>
      <c r="J33" s="217">
        <f>'ШР Интернат'!K42</f>
        <v>0</v>
      </c>
      <c r="K33" s="270"/>
      <c r="L33" s="255"/>
      <c r="M33" s="40"/>
    </row>
    <row r="34" spans="1:17" ht="15" thickBot="1" x14ac:dyDescent="0.25">
      <c r="A34" s="13">
        <v>25</v>
      </c>
      <c r="B34" s="46" t="str">
        <f>'ШР Интернат'!C43</f>
        <v>Подсобный рабочий</v>
      </c>
      <c r="C34" s="218">
        <f>'ШР Интернат'!D43</f>
        <v>0</v>
      </c>
      <c r="D34" s="217">
        <f>'ШР Интернат'!E43</f>
        <v>0</v>
      </c>
      <c r="E34" s="81">
        <f>'ШР Интернат'!F43</f>
        <v>0</v>
      </c>
      <c r="F34" s="81">
        <f>'ШР Интернат'!G43</f>
        <v>0</v>
      </c>
      <c r="G34" s="81">
        <f>'ШР Интернат'!H43</f>
        <v>0</v>
      </c>
      <c r="H34" s="81">
        <f>'ШР Интернат'!I43</f>
        <v>0</v>
      </c>
      <c r="I34" s="81">
        <f>'ШР Интернат'!J43</f>
        <v>0</v>
      </c>
      <c r="J34" s="217">
        <f>'ШР Интернат'!K43</f>
        <v>0</v>
      </c>
      <c r="K34" s="270"/>
      <c r="L34" s="255"/>
      <c r="M34" s="40"/>
      <c r="N34" s="3" t="s">
        <v>105</v>
      </c>
      <c r="O34" s="3" t="s">
        <v>106</v>
      </c>
    </row>
    <row r="35" spans="1:17" ht="15" x14ac:dyDescent="0.25">
      <c r="A35" s="395" t="s">
        <v>49</v>
      </c>
      <c r="B35" s="396"/>
      <c r="C35" s="215">
        <f>SUM(C10:C34)-C15</f>
        <v>0</v>
      </c>
      <c r="D35" s="215">
        <f t="shared" ref="D35:J35" si="1">SUM(D10:D34)</f>
        <v>0</v>
      </c>
      <c r="E35" s="215">
        <f t="shared" si="1"/>
        <v>0</v>
      </c>
      <c r="F35" s="215">
        <f t="shared" si="1"/>
        <v>0</v>
      </c>
      <c r="G35" s="215">
        <f t="shared" si="1"/>
        <v>0</v>
      </c>
      <c r="H35" s="215">
        <f t="shared" si="1"/>
        <v>0</v>
      </c>
      <c r="I35" s="215">
        <f t="shared" si="1"/>
        <v>0</v>
      </c>
      <c r="J35" s="220">
        <f t="shared" si="1"/>
        <v>0</v>
      </c>
      <c r="K35" s="215">
        <f>SUM(K10:K34)-K15</f>
        <v>0</v>
      </c>
      <c r="L35" s="256" t="e">
        <f>SUM(L10:L34)</f>
        <v>#DIV/0!</v>
      </c>
      <c r="M35" s="36"/>
      <c r="N35" s="242" t="e">
        <f>100-N36</f>
        <v>#DIV/0!</v>
      </c>
      <c r="O35" s="242" t="e">
        <f>100-O36</f>
        <v>#DIV/0!</v>
      </c>
    </row>
    <row r="36" spans="1:17" x14ac:dyDescent="0.2">
      <c r="A36" s="397" t="s">
        <v>128</v>
      </c>
      <c r="B36" s="398"/>
      <c r="C36" s="28"/>
      <c r="D36" s="28"/>
      <c r="E36" s="29"/>
      <c r="F36" s="29"/>
      <c r="G36" s="29"/>
      <c r="H36" s="29"/>
      <c r="I36" s="29"/>
      <c r="J36" s="178">
        <f>ROUND(J35/80*20,2)</f>
        <v>0</v>
      </c>
      <c r="K36" s="296"/>
      <c r="L36" s="257" t="e">
        <f>ROUND(L35/84.143*15.857,2)</f>
        <v>#DIV/0!</v>
      </c>
      <c r="M36" s="261" t="s">
        <v>127</v>
      </c>
      <c r="N36" s="242" t="e">
        <f>ROUND(L35/(M38-L37)*100,3)</f>
        <v>#DIV/0!</v>
      </c>
      <c r="O36" s="242" t="e">
        <f>ROUND(J35/(M38-J37)*100,3)</f>
        <v>#DIV/0!</v>
      </c>
    </row>
    <row r="37" spans="1:17" ht="13.5" thickBot="1" x14ac:dyDescent="0.25">
      <c r="A37" s="391" t="s">
        <v>113</v>
      </c>
      <c r="B37" s="333"/>
      <c r="C37" s="333"/>
      <c r="D37" s="333"/>
      <c r="E37" s="333"/>
      <c r="F37" s="333"/>
      <c r="G37" s="333"/>
      <c r="H37" s="333"/>
      <c r="I37" s="334"/>
      <c r="J37" s="37">
        <f>'ШР Интернат'!K81</f>
        <v>0</v>
      </c>
      <c r="K37" s="297"/>
      <c r="L37" s="258">
        <f>J37</f>
        <v>0</v>
      </c>
      <c r="M37" s="36"/>
    </row>
    <row r="38" spans="1:17" ht="15" thickBot="1" x14ac:dyDescent="0.25">
      <c r="A38" s="385" t="s">
        <v>52</v>
      </c>
      <c r="B38" s="386"/>
      <c r="C38" s="30">
        <f>C35</f>
        <v>0</v>
      </c>
      <c r="D38" s="30"/>
      <c r="E38" s="31"/>
      <c r="F38" s="31"/>
      <c r="G38" s="31"/>
      <c r="H38" s="31"/>
      <c r="I38" s="31"/>
      <c r="J38" s="39">
        <f>J35+J36+J37</f>
        <v>0</v>
      </c>
      <c r="K38" s="32">
        <f>K35</f>
        <v>0</v>
      </c>
      <c r="L38" s="259" t="e">
        <f>L35+L36+L37</f>
        <v>#DIV/0!</v>
      </c>
      <c r="M38" s="260"/>
    </row>
    <row r="39" spans="1:17" ht="15.75" x14ac:dyDescent="0.25">
      <c r="A39" s="8">
        <v>26</v>
      </c>
      <c r="B39" s="23" t="str">
        <f>'ШР Интернат'!C44</f>
        <v>Главный бухгалтер</v>
      </c>
      <c r="C39" s="14">
        <f>'ШР Интернат'!D44</f>
        <v>0</v>
      </c>
      <c r="D39" s="48">
        <f>'ШР Интернат'!E44</f>
        <v>0</v>
      </c>
      <c r="E39" s="50">
        <f>'ШР Интернат'!F44</f>
        <v>0</v>
      </c>
      <c r="F39" s="50">
        <f>'ШР Интернат'!G44</f>
        <v>0</v>
      </c>
      <c r="G39" s="50">
        <f>'ШР Интернат'!H44</f>
        <v>0</v>
      </c>
      <c r="H39" s="50">
        <f>'ШР Интернат'!I44</f>
        <v>0</v>
      </c>
      <c r="I39" s="50">
        <f>'ШР Интернат'!J44</f>
        <v>0</v>
      </c>
      <c r="J39" s="254">
        <f>'ШР Интернат'!K44</f>
        <v>0</v>
      </c>
      <c r="K39" s="298">
        <f>ROUND(J38*12/1000,1)</f>
        <v>0</v>
      </c>
      <c r="N39" s="45">
        <f>M38-J38</f>
        <v>0</v>
      </c>
      <c r="O39" s="45" t="e">
        <f>M38-L38</f>
        <v>#DIV/0!</v>
      </c>
    </row>
    <row r="40" spans="1:17" ht="14.25" x14ac:dyDescent="0.2">
      <c r="A40" s="8">
        <v>27</v>
      </c>
      <c r="B40" s="23" t="str">
        <f>'ШР Интернат'!C45</f>
        <v>Зам.директора по АХЧ</v>
      </c>
      <c r="C40" s="14">
        <f>'ШР Интернат'!D45</f>
        <v>0</v>
      </c>
      <c r="D40" s="48">
        <f>'ШР Интернат'!E45</f>
        <v>0</v>
      </c>
      <c r="E40" s="50">
        <f>'ШР Интернат'!F45</f>
        <v>0</v>
      </c>
      <c r="F40" s="50">
        <f>'ШР Интернат'!G45</f>
        <v>0</v>
      </c>
      <c r="G40" s="50">
        <f>'ШР Интернат'!H45</f>
        <v>0</v>
      </c>
      <c r="H40" s="50">
        <f>'ШР Интернат'!I45</f>
        <v>0</v>
      </c>
      <c r="I40" s="50">
        <f>'ШР Интернат'!J45</f>
        <v>0</v>
      </c>
      <c r="J40" s="254">
        <f>'ШР Интернат'!K45</f>
        <v>0</v>
      </c>
      <c r="P40" s="45">
        <f>M38-J38</f>
        <v>0</v>
      </c>
      <c r="Q40" s="45" t="e">
        <f>M38-L38</f>
        <v>#DIV/0!</v>
      </c>
    </row>
    <row r="41" spans="1:17" ht="14.25" x14ac:dyDescent="0.2">
      <c r="A41" s="8">
        <v>28</v>
      </c>
      <c r="B41" s="23" t="str">
        <f>'ШР Интернат'!C46</f>
        <v>Заместитель директора по ВР</v>
      </c>
      <c r="C41" s="14">
        <f>'ШР Интернат'!D46</f>
        <v>0</v>
      </c>
      <c r="D41" s="48">
        <f>'ШР Интернат'!E46</f>
        <v>0</v>
      </c>
      <c r="E41" s="50">
        <f>'ШР Интернат'!F46</f>
        <v>0</v>
      </c>
      <c r="F41" s="50">
        <f>'ШР Интернат'!G46</f>
        <v>0</v>
      </c>
      <c r="G41" s="50">
        <f>'ШР Интернат'!H46</f>
        <v>0</v>
      </c>
      <c r="H41" s="50">
        <f>'ШР Интернат'!I46</f>
        <v>0</v>
      </c>
      <c r="I41" s="50">
        <f>'ШР Интернат'!J46</f>
        <v>0</v>
      </c>
      <c r="J41" s="254">
        <f>'ШР Интернат'!K46</f>
        <v>0</v>
      </c>
    </row>
    <row r="42" spans="1:17" ht="14.25" x14ac:dyDescent="0.2">
      <c r="A42" s="8">
        <v>29</v>
      </c>
      <c r="B42" s="23" t="str">
        <f>'ШР Интернат'!C47</f>
        <v>Воспитатель</v>
      </c>
      <c r="C42" s="14">
        <f>'ШР Интернат'!D47</f>
        <v>0</v>
      </c>
      <c r="D42" s="48">
        <f>'ШР Интернат'!E47</f>
        <v>0</v>
      </c>
      <c r="E42" s="50">
        <f>'ШР Интернат'!F47</f>
        <v>0</v>
      </c>
      <c r="F42" s="50">
        <f>'ШР Интернат'!G47</f>
        <v>0</v>
      </c>
      <c r="G42" s="50">
        <f>'ШР Интернат'!H47</f>
        <v>0</v>
      </c>
      <c r="H42" s="50">
        <f>'ШР Интернат'!I47</f>
        <v>0</v>
      </c>
      <c r="I42" s="50">
        <f>'ШР Интернат'!J47</f>
        <v>0</v>
      </c>
      <c r="J42" s="254">
        <f>'ШР Интернат'!K47</f>
        <v>0</v>
      </c>
    </row>
    <row r="43" spans="1:17" ht="14.25" x14ac:dyDescent="0.2">
      <c r="A43" s="8">
        <v>30</v>
      </c>
      <c r="B43" s="23" t="str">
        <f>'ШР Интернат'!C48</f>
        <v>Врач-специалист</v>
      </c>
      <c r="C43" s="14">
        <f>'ШР Интернат'!D48</f>
        <v>0</v>
      </c>
      <c r="D43" s="48">
        <f>'ШР Интернат'!E48</f>
        <v>0</v>
      </c>
      <c r="E43" s="50">
        <f>'ШР Интернат'!F48</f>
        <v>0</v>
      </c>
      <c r="F43" s="50">
        <f>'ШР Интернат'!G48</f>
        <v>0</v>
      </c>
      <c r="G43" s="50">
        <f>'ШР Интернат'!H48</f>
        <v>0</v>
      </c>
      <c r="H43" s="50">
        <f>'ШР Интернат'!I48</f>
        <v>0</v>
      </c>
      <c r="I43" s="50">
        <f>'ШР Интернат'!J48</f>
        <v>0</v>
      </c>
      <c r="J43" s="254">
        <f>'ШР Интернат'!K48</f>
        <v>0</v>
      </c>
    </row>
    <row r="44" spans="1:17" ht="14.25" x14ac:dyDescent="0.2">
      <c r="A44" s="8">
        <v>31</v>
      </c>
      <c r="B44" s="23" t="str">
        <f>'ШР Интернат'!C49</f>
        <v>Медицинская сестра</v>
      </c>
      <c r="C44" s="14">
        <f>'ШР Интернат'!D49</f>
        <v>0</v>
      </c>
      <c r="D44" s="48">
        <f>'ШР Интернат'!E49</f>
        <v>0</v>
      </c>
      <c r="E44" s="50">
        <f>'ШР Интернат'!F49</f>
        <v>0</v>
      </c>
      <c r="F44" s="50">
        <f>'ШР Интернат'!G49</f>
        <v>0</v>
      </c>
      <c r="G44" s="50">
        <f>'ШР Интернат'!H49</f>
        <v>0</v>
      </c>
      <c r="H44" s="50">
        <f>'ШР Интернат'!I49</f>
        <v>0</v>
      </c>
      <c r="I44" s="50">
        <f>'ШР Интернат'!J49</f>
        <v>0</v>
      </c>
      <c r="J44" s="254">
        <f>'ШР Интернат'!K49</f>
        <v>0</v>
      </c>
    </row>
    <row r="45" spans="1:17" ht="14.25" x14ac:dyDescent="0.2">
      <c r="A45" s="8">
        <v>32</v>
      </c>
      <c r="B45" s="23" t="str">
        <f>'ШР Интернат'!C50</f>
        <v>Медицинская сестра(для организации питания)</v>
      </c>
      <c r="C45" s="14">
        <f>'ШР Интернат'!D50</f>
        <v>0</v>
      </c>
      <c r="D45" s="48">
        <f>'ШР Интернат'!E50</f>
        <v>0</v>
      </c>
      <c r="E45" s="50">
        <f>'ШР Интернат'!F50</f>
        <v>0</v>
      </c>
      <c r="F45" s="50">
        <f>'ШР Интернат'!G50</f>
        <v>0</v>
      </c>
      <c r="G45" s="50">
        <f>'ШР Интернат'!H50</f>
        <v>0</v>
      </c>
      <c r="H45" s="50">
        <f>'ШР Интернат'!I50</f>
        <v>0</v>
      </c>
      <c r="I45" s="50">
        <f>'ШР Интернат'!J50</f>
        <v>0</v>
      </c>
      <c r="J45" s="254">
        <f>'ШР Интернат'!K50</f>
        <v>0</v>
      </c>
    </row>
    <row r="46" spans="1:17" ht="14.25" x14ac:dyDescent="0.2">
      <c r="A46" s="8">
        <v>33</v>
      </c>
      <c r="B46" s="23" t="str">
        <f>'ШР Интернат'!C51</f>
        <v>Медсестра по массажу, физотерапии, ортоптиски</v>
      </c>
      <c r="C46" s="14">
        <f>'ШР Интернат'!D51</f>
        <v>0</v>
      </c>
      <c r="D46" s="48">
        <f>'ШР Интернат'!E51</f>
        <v>0</v>
      </c>
      <c r="E46" s="50">
        <f>'ШР Интернат'!F51</f>
        <v>0</v>
      </c>
      <c r="F46" s="50">
        <f>'ШР Интернат'!G51</f>
        <v>0</v>
      </c>
      <c r="G46" s="50">
        <f>'ШР Интернат'!H51</f>
        <v>0</v>
      </c>
      <c r="H46" s="50">
        <f>'ШР Интернат'!I51</f>
        <v>0</v>
      </c>
      <c r="I46" s="50">
        <f>'ШР Интернат'!J51</f>
        <v>0</v>
      </c>
      <c r="J46" s="254">
        <f>'ШР Интернат'!K51</f>
        <v>0</v>
      </c>
    </row>
    <row r="47" spans="1:17" ht="14.25" x14ac:dyDescent="0.2">
      <c r="A47" s="8">
        <v>34</v>
      </c>
      <c r="B47" s="23" t="str">
        <f>'ШР Интернат'!C52</f>
        <v>Инстуктор ЛФК</v>
      </c>
      <c r="C47" s="14">
        <f>'ШР Интернат'!D52</f>
        <v>0</v>
      </c>
      <c r="D47" s="48">
        <f>'ШР Интернат'!E52</f>
        <v>0</v>
      </c>
      <c r="E47" s="50">
        <f>'ШР Интернат'!F52</f>
        <v>0</v>
      </c>
      <c r="F47" s="50">
        <f>'ШР Интернат'!G52</f>
        <v>0</v>
      </c>
      <c r="G47" s="50">
        <f>'ШР Интернат'!H52</f>
        <v>0</v>
      </c>
      <c r="H47" s="50">
        <f>'ШР Интернат'!I52</f>
        <v>0</v>
      </c>
      <c r="I47" s="50">
        <f>'ШР Интернат'!J52</f>
        <v>0</v>
      </c>
      <c r="J47" s="254">
        <f>'ШР Интернат'!K52</f>
        <v>0</v>
      </c>
    </row>
    <row r="48" spans="1:17" ht="14.25" x14ac:dyDescent="0.2">
      <c r="A48" s="8">
        <v>35</v>
      </c>
      <c r="B48" s="23" t="str">
        <f>'ШР Интернат'!C53</f>
        <v>Младшая медицинская сестра</v>
      </c>
      <c r="C48" s="14">
        <f>'ШР Интернат'!D53</f>
        <v>0</v>
      </c>
      <c r="D48" s="48">
        <f>'ШР Интернат'!E53</f>
        <v>0</v>
      </c>
      <c r="E48" s="50">
        <f>'ШР Интернат'!F53</f>
        <v>0</v>
      </c>
      <c r="F48" s="50">
        <f>'ШР Интернат'!G53</f>
        <v>0</v>
      </c>
      <c r="G48" s="50">
        <f>'ШР Интернат'!H53</f>
        <v>0</v>
      </c>
      <c r="H48" s="50">
        <f>'ШР Интернат'!I53</f>
        <v>0</v>
      </c>
      <c r="I48" s="50">
        <f>'ШР Интернат'!J53</f>
        <v>0</v>
      </c>
      <c r="J48" s="254">
        <f>'ШР Интернат'!K53</f>
        <v>0</v>
      </c>
    </row>
    <row r="49" spans="1:10" s="3" customFormat="1" ht="14.25" x14ac:dyDescent="0.2">
      <c r="A49" s="8">
        <v>36</v>
      </c>
      <c r="B49" s="23" t="str">
        <f>'ШР Интернат'!C54</f>
        <v>Библиотекарь</v>
      </c>
      <c r="C49" s="14">
        <f>'ШР Интернат'!D54</f>
        <v>0</v>
      </c>
      <c r="D49" s="48">
        <f>'ШР Интернат'!E54</f>
        <v>0</v>
      </c>
      <c r="E49" s="50">
        <f>'ШР Интернат'!F54</f>
        <v>0</v>
      </c>
      <c r="F49" s="50">
        <f>'ШР Интернат'!G54</f>
        <v>0</v>
      </c>
      <c r="G49" s="50">
        <f>'ШР Интернат'!H54</f>
        <v>0</v>
      </c>
      <c r="H49" s="50">
        <f>'ШР Интернат'!I54</f>
        <v>0</v>
      </c>
      <c r="I49" s="50">
        <f>'ШР Интернат'!J54</f>
        <v>0</v>
      </c>
      <c r="J49" s="254">
        <f>'ШР Интернат'!K54</f>
        <v>0</v>
      </c>
    </row>
    <row r="50" spans="1:10" s="3" customFormat="1" ht="14.25" x14ac:dyDescent="0.2">
      <c r="A50" s="8">
        <v>37</v>
      </c>
      <c r="B50" s="23" t="str">
        <f>'ШР Интернат'!C55</f>
        <v>Заведующий складом</v>
      </c>
      <c r="C50" s="14">
        <f>'ШР Интернат'!D55</f>
        <v>0</v>
      </c>
      <c r="D50" s="48">
        <f>'ШР Интернат'!E55</f>
        <v>0</v>
      </c>
      <c r="E50" s="50">
        <f>'ШР Интернат'!F55</f>
        <v>0</v>
      </c>
      <c r="F50" s="50">
        <f>'ШР Интернат'!G55</f>
        <v>0</v>
      </c>
      <c r="G50" s="50">
        <f>'ШР Интернат'!H55</f>
        <v>0</v>
      </c>
      <c r="H50" s="50">
        <f>'ШР Интернат'!I55</f>
        <v>0</v>
      </c>
      <c r="I50" s="50">
        <f>'ШР Интернат'!J55</f>
        <v>0</v>
      </c>
      <c r="J50" s="254">
        <f>'ШР Интернат'!K55</f>
        <v>0</v>
      </c>
    </row>
    <row r="51" spans="1:10" s="3" customFormat="1" ht="14.25" x14ac:dyDescent="0.2">
      <c r="A51" s="8">
        <v>38</v>
      </c>
      <c r="B51" s="23" t="str">
        <f>'ШР Интернат'!C56</f>
        <v>Заведующий хозяйством</v>
      </c>
      <c r="C51" s="14">
        <f>'ШР Интернат'!D56</f>
        <v>0</v>
      </c>
      <c r="D51" s="48">
        <f>'ШР Интернат'!E56</f>
        <v>0</v>
      </c>
      <c r="E51" s="50">
        <f>'ШР Интернат'!F56</f>
        <v>0</v>
      </c>
      <c r="F51" s="50">
        <f>'ШР Интернат'!G56</f>
        <v>0</v>
      </c>
      <c r="G51" s="50">
        <f>'ШР Интернат'!H56</f>
        <v>0</v>
      </c>
      <c r="H51" s="50">
        <f>'ШР Интернат'!I56</f>
        <v>0</v>
      </c>
      <c r="I51" s="50">
        <f>'ШР Интернат'!J56</f>
        <v>0</v>
      </c>
      <c r="J51" s="254">
        <f>'ШР Интернат'!K56</f>
        <v>0</v>
      </c>
    </row>
    <row r="52" spans="1:10" s="3" customFormat="1" ht="14.25" x14ac:dyDescent="0.2">
      <c r="A52" s="8">
        <v>39</v>
      </c>
      <c r="B52" s="23" t="str">
        <f>'ШР Интернат'!C57</f>
        <v>Секретарь (делопроизводитель)</v>
      </c>
      <c r="C52" s="14">
        <f>'ШР Интернат'!D57</f>
        <v>0</v>
      </c>
      <c r="D52" s="48">
        <f>'ШР Интернат'!E57</f>
        <v>0</v>
      </c>
      <c r="E52" s="50">
        <f>'ШР Интернат'!F57</f>
        <v>0</v>
      </c>
      <c r="F52" s="50">
        <f>'ШР Интернат'!G57</f>
        <v>0</v>
      </c>
      <c r="G52" s="50">
        <f>'ШР Интернат'!H57</f>
        <v>0</v>
      </c>
      <c r="H52" s="50">
        <f>'ШР Интернат'!I57</f>
        <v>0</v>
      </c>
      <c r="I52" s="50">
        <f>'ШР Интернат'!J57</f>
        <v>0</v>
      </c>
      <c r="J52" s="254">
        <f>'ШР Интернат'!K57</f>
        <v>0</v>
      </c>
    </row>
    <row r="53" spans="1:10" s="3" customFormat="1" ht="14.25" x14ac:dyDescent="0.2">
      <c r="A53" s="8">
        <v>40</v>
      </c>
      <c r="B53" s="23" t="str">
        <f>'ШР Интернат'!C58</f>
        <v>Лаборант</v>
      </c>
      <c r="C53" s="14">
        <f>'ШР Интернат'!D58</f>
        <v>0</v>
      </c>
      <c r="D53" s="48">
        <f>'ШР Интернат'!E58</f>
        <v>0</v>
      </c>
      <c r="E53" s="50">
        <f>'ШР Интернат'!F58</f>
        <v>0</v>
      </c>
      <c r="F53" s="50">
        <f>'ШР Интернат'!G58</f>
        <v>0</v>
      </c>
      <c r="G53" s="50">
        <f>'ШР Интернат'!H58</f>
        <v>0</v>
      </c>
      <c r="H53" s="50">
        <f>'ШР Интернат'!I58</f>
        <v>0</v>
      </c>
      <c r="I53" s="50">
        <f>'ШР Интернат'!J58</f>
        <v>0</v>
      </c>
      <c r="J53" s="254">
        <f>'ШР Интернат'!K58</f>
        <v>0</v>
      </c>
    </row>
    <row r="54" spans="1:10" s="3" customFormat="1" ht="14.25" x14ac:dyDescent="0.2">
      <c r="A54" s="8">
        <v>41</v>
      </c>
      <c r="B54" s="23" t="str">
        <f>'ШР Интернат'!C59</f>
        <v xml:space="preserve">Мастер </v>
      </c>
      <c r="C54" s="14">
        <f>'ШР Интернат'!D59</f>
        <v>0</v>
      </c>
      <c r="D54" s="48">
        <f>'ШР Интернат'!E59</f>
        <v>0</v>
      </c>
      <c r="E54" s="50">
        <f>'ШР Интернат'!F59</f>
        <v>0</v>
      </c>
      <c r="F54" s="50">
        <f>'ШР Интернат'!G59</f>
        <v>0</v>
      </c>
      <c r="G54" s="50">
        <f>'ШР Интернат'!H59</f>
        <v>0</v>
      </c>
      <c r="H54" s="50">
        <f>'ШР Интернат'!I59</f>
        <v>0</v>
      </c>
      <c r="I54" s="50">
        <f>'ШР Интернат'!J59</f>
        <v>0</v>
      </c>
      <c r="J54" s="254">
        <f>'ШР Интернат'!K59</f>
        <v>0</v>
      </c>
    </row>
    <row r="55" spans="1:10" s="3" customFormat="1" ht="14.25" x14ac:dyDescent="0.2">
      <c r="A55" s="8">
        <v>42</v>
      </c>
      <c r="B55" s="23" t="str">
        <f>'ШР Интернат'!C60</f>
        <v>Бухгалтер</v>
      </c>
      <c r="C55" s="153">
        <f>'ШР Интернат'!D60</f>
        <v>0</v>
      </c>
      <c r="D55" s="48">
        <f>'ШР Интернат'!E60</f>
        <v>0</v>
      </c>
      <c r="E55" s="50">
        <f>'ШР Интернат'!F60</f>
        <v>0</v>
      </c>
      <c r="F55" s="50">
        <f>'ШР Интернат'!G60</f>
        <v>0</v>
      </c>
      <c r="G55" s="50">
        <f>'ШР Интернат'!H60</f>
        <v>0</v>
      </c>
      <c r="H55" s="50">
        <f>'ШР Интернат'!I60</f>
        <v>0</v>
      </c>
      <c r="I55" s="50">
        <f>'ШР Интернат'!J60</f>
        <v>0</v>
      </c>
      <c r="J55" s="254">
        <f>'ШР Интернат'!K60</f>
        <v>0</v>
      </c>
    </row>
    <row r="56" spans="1:10" s="3" customFormat="1" ht="14.25" x14ac:dyDescent="0.2">
      <c r="A56" s="8">
        <v>43</v>
      </c>
      <c r="B56" s="23" t="str">
        <f>'ШР Интернат'!C61</f>
        <v>Кассир</v>
      </c>
      <c r="C56" s="14">
        <f>'ШР Интернат'!D61</f>
        <v>0</v>
      </c>
      <c r="D56" s="48">
        <f>'ШР Интернат'!E61</f>
        <v>0</v>
      </c>
      <c r="E56" s="50">
        <f>'ШР Интернат'!F61</f>
        <v>0</v>
      </c>
      <c r="F56" s="50">
        <f>'ШР Интернат'!G61</f>
        <v>0</v>
      </c>
      <c r="G56" s="50">
        <f>'ШР Интернат'!H61</f>
        <v>0</v>
      </c>
      <c r="H56" s="50">
        <f>'ШР Интернат'!I61</f>
        <v>0</v>
      </c>
      <c r="I56" s="50">
        <f>'ШР Интернат'!J61</f>
        <v>0</v>
      </c>
      <c r="J56" s="254">
        <f>'ШР Интернат'!K61</f>
        <v>0</v>
      </c>
    </row>
    <row r="57" spans="1:10" s="3" customFormat="1" ht="14.25" x14ac:dyDescent="0.2">
      <c r="A57" s="8">
        <v>44</v>
      </c>
      <c r="B57" s="23" t="str">
        <f>'ШР Интернат'!C62</f>
        <v>Младший воспитатель</v>
      </c>
      <c r="C57" s="14">
        <f>'ШР Интернат'!D62</f>
        <v>0</v>
      </c>
      <c r="D57" s="48">
        <f>'ШР Интернат'!E62</f>
        <v>0</v>
      </c>
      <c r="E57" s="50">
        <f>'ШР Интернат'!F62</f>
        <v>0</v>
      </c>
      <c r="F57" s="50">
        <f>'ШР Интернат'!G62</f>
        <v>0</v>
      </c>
      <c r="G57" s="50">
        <f>'ШР Интернат'!H62</f>
        <v>0</v>
      </c>
      <c r="H57" s="50">
        <f>'ШР Интернат'!I62</f>
        <v>0</v>
      </c>
      <c r="I57" s="50">
        <f>'ШР Интернат'!J62</f>
        <v>0</v>
      </c>
      <c r="J57" s="254">
        <f>'ШР Интернат'!K62</f>
        <v>0</v>
      </c>
    </row>
    <row r="58" spans="1:10" s="3" customFormat="1" ht="14.25" x14ac:dyDescent="0.2">
      <c r="A58" s="8">
        <v>45</v>
      </c>
      <c r="B58" s="23" t="str">
        <f>'ШР Интернат'!C63</f>
        <v>Шеф-повар</v>
      </c>
      <c r="C58" s="14">
        <f>'ШР Интернат'!D63</f>
        <v>0</v>
      </c>
      <c r="D58" s="48">
        <f>'ШР Интернат'!E63</f>
        <v>0</v>
      </c>
      <c r="E58" s="50">
        <f>'ШР Интернат'!F63</f>
        <v>0</v>
      </c>
      <c r="F58" s="50">
        <f>'ШР Интернат'!G63</f>
        <v>0</v>
      </c>
      <c r="G58" s="50">
        <f>'ШР Интернат'!H63</f>
        <v>0</v>
      </c>
      <c r="H58" s="50">
        <f>'ШР Интернат'!I63</f>
        <v>0</v>
      </c>
      <c r="I58" s="50">
        <f>'ШР Интернат'!J63</f>
        <v>0</v>
      </c>
      <c r="J58" s="254">
        <f>'ШР Интернат'!K63</f>
        <v>0</v>
      </c>
    </row>
    <row r="59" spans="1:10" s="3" customFormat="1" ht="14.25" x14ac:dyDescent="0.2">
      <c r="A59" s="8">
        <v>46</v>
      </c>
      <c r="B59" s="23" t="str">
        <f>'ШР Интернат'!C64</f>
        <v>Повар</v>
      </c>
      <c r="C59" s="14">
        <f>'ШР Интернат'!D64</f>
        <v>0</v>
      </c>
      <c r="D59" s="48">
        <f>'ШР Интернат'!E64</f>
        <v>0</v>
      </c>
      <c r="E59" s="50">
        <f>'ШР Интернат'!F64</f>
        <v>0</v>
      </c>
      <c r="F59" s="50">
        <f>'ШР Интернат'!G64</f>
        <v>0</v>
      </c>
      <c r="G59" s="50">
        <f>'ШР Интернат'!H64</f>
        <v>0</v>
      </c>
      <c r="H59" s="50">
        <f>'ШР Интернат'!I64</f>
        <v>0</v>
      </c>
      <c r="I59" s="50">
        <f>'ШР Интернат'!J64</f>
        <v>0</v>
      </c>
      <c r="J59" s="254">
        <f>'ШР Интернат'!K64</f>
        <v>0</v>
      </c>
    </row>
    <row r="60" spans="1:10" s="3" customFormat="1" ht="14.25" x14ac:dyDescent="0.2">
      <c r="A60" s="8">
        <v>47</v>
      </c>
      <c r="B60" s="23" t="str">
        <f>'ШР Интернат'!C65</f>
        <v>Техник (для обслуживания звукоус.аппаратуры)</v>
      </c>
      <c r="C60" s="14">
        <f>'ШР Интернат'!D65</f>
        <v>0</v>
      </c>
      <c r="D60" s="48">
        <f>'ШР Интернат'!E65</f>
        <v>0</v>
      </c>
      <c r="E60" s="50">
        <f>'ШР Интернат'!F65</f>
        <v>0</v>
      </c>
      <c r="F60" s="50">
        <f>'ШР Интернат'!G65</f>
        <v>0</v>
      </c>
      <c r="G60" s="50">
        <f>'ШР Интернат'!H65</f>
        <v>0</v>
      </c>
      <c r="H60" s="50">
        <f>'ШР Интернат'!I65</f>
        <v>0</v>
      </c>
      <c r="I60" s="50">
        <f>'ШР Интернат'!J65</f>
        <v>0</v>
      </c>
      <c r="J60" s="254">
        <f>'ШР Интернат'!K65</f>
        <v>0</v>
      </c>
    </row>
    <row r="61" spans="1:10" s="3" customFormat="1" ht="14.25" x14ac:dyDescent="0.2">
      <c r="A61" s="8">
        <v>48</v>
      </c>
      <c r="B61" s="23" t="str">
        <f>'ШР Интернат'!C66</f>
        <v>Швея по ремонту белья</v>
      </c>
      <c r="C61" s="14">
        <f>'ШР Интернат'!D66</f>
        <v>0</v>
      </c>
      <c r="D61" s="48">
        <f>'ШР Интернат'!E66</f>
        <v>0</v>
      </c>
      <c r="E61" s="50">
        <f>'ШР Интернат'!F66</f>
        <v>0</v>
      </c>
      <c r="F61" s="50">
        <f>'ШР Интернат'!G66</f>
        <v>0</v>
      </c>
      <c r="G61" s="50">
        <f>'ШР Интернат'!H66</f>
        <v>0</v>
      </c>
      <c r="H61" s="50">
        <f>'ШР Интернат'!I66</f>
        <v>0</v>
      </c>
      <c r="I61" s="50">
        <f>'ШР Интернат'!J66</f>
        <v>0</v>
      </c>
      <c r="J61" s="254">
        <f>'ШР Интернат'!K66</f>
        <v>0</v>
      </c>
    </row>
    <row r="62" spans="1:10" s="3" customFormat="1" ht="14.25" x14ac:dyDescent="0.2">
      <c r="A62" s="8">
        <v>49</v>
      </c>
      <c r="B62" s="23" t="str">
        <f>'ШР Интернат'!C67</f>
        <v>Рабочий (электромонтер, слесарь-сантехник и т.п.)</v>
      </c>
      <c r="C62" s="14">
        <f>'ШР Интернат'!D67</f>
        <v>0</v>
      </c>
      <c r="D62" s="48">
        <f>'ШР Интернат'!E67</f>
        <v>0</v>
      </c>
      <c r="E62" s="50">
        <f>'ШР Интернат'!F67</f>
        <v>0</v>
      </c>
      <c r="F62" s="50">
        <f>'ШР Интернат'!G67</f>
        <v>0</v>
      </c>
      <c r="G62" s="50">
        <f>'ШР Интернат'!H67</f>
        <v>0</v>
      </c>
      <c r="H62" s="50">
        <f>'ШР Интернат'!I67</f>
        <v>0</v>
      </c>
      <c r="I62" s="50">
        <f>'ШР Интернат'!J67</f>
        <v>0</v>
      </c>
      <c r="J62" s="254">
        <f>'ШР Интернат'!K67</f>
        <v>0</v>
      </c>
    </row>
    <row r="63" spans="1:10" s="3" customFormat="1" ht="14.25" x14ac:dyDescent="0.2">
      <c r="A63" s="8">
        <v>50</v>
      </c>
      <c r="B63" s="23" t="str">
        <f>'ШР Интернат'!C68</f>
        <v>Киномеханик</v>
      </c>
      <c r="C63" s="14">
        <f>'ШР Интернат'!D68</f>
        <v>0</v>
      </c>
      <c r="D63" s="48">
        <f>'ШР Интернат'!E68</f>
        <v>0</v>
      </c>
      <c r="E63" s="50">
        <f>'ШР Интернат'!F68</f>
        <v>0</v>
      </c>
      <c r="F63" s="50">
        <f>'ШР Интернат'!G68</f>
        <v>0</v>
      </c>
      <c r="G63" s="50">
        <f>'ШР Интернат'!H68</f>
        <v>0</v>
      </c>
      <c r="H63" s="50">
        <f>'ШР Интернат'!I68</f>
        <v>0</v>
      </c>
      <c r="I63" s="50">
        <f>'ШР Интернат'!J68</f>
        <v>0</v>
      </c>
      <c r="J63" s="254">
        <f>'ШР Интернат'!K68</f>
        <v>0</v>
      </c>
    </row>
    <row r="64" spans="1:10" s="3" customFormat="1" ht="14.25" x14ac:dyDescent="0.2">
      <c r="A64" s="8">
        <v>51</v>
      </c>
      <c r="B64" s="23" t="str">
        <f>'ШР Интернат'!C69</f>
        <v>Грузчик</v>
      </c>
      <c r="C64" s="14">
        <f>'ШР Интернат'!D69</f>
        <v>0</v>
      </c>
      <c r="D64" s="48">
        <f>'ШР Интернат'!E69</f>
        <v>0</v>
      </c>
      <c r="E64" s="50">
        <f>'ШР Интернат'!F69</f>
        <v>0</v>
      </c>
      <c r="F64" s="50">
        <f>'ШР Интернат'!G69</f>
        <v>0</v>
      </c>
      <c r="G64" s="50">
        <f>'ШР Интернат'!H69</f>
        <v>0</v>
      </c>
      <c r="H64" s="50">
        <f>'ШР Интернат'!I69</f>
        <v>0</v>
      </c>
      <c r="I64" s="50">
        <f>'ШР Интернат'!J69</f>
        <v>0</v>
      </c>
      <c r="J64" s="254">
        <f>'ШР Интернат'!K69</f>
        <v>0</v>
      </c>
    </row>
    <row r="65" spans="1:12" ht="14.25" x14ac:dyDescent="0.2">
      <c r="A65" s="8">
        <v>52</v>
      </c>
      <c r="B65" s="23" t="str">
        <f>'ШР Интернат'!C70</f>
        <v>Кастелянша</v>
      </c>
      <c r="C65" s="14">
        <f>'ШР Интернат'!D70</f>
        <v>0</v>
      </c>
      <c r="D65" s="48">
        <f>'ШР Интернат'!E70</f>
        <v>0</v>
      </c>
      <c r="E65" s="50">
        <f>'ШР Интернат'!F70</f>
        <v>0</v>
      </c>
      <c r="F65" s="50">
        <f>'ШР Интернат'!G70</f>
        <v>0</v>
      </c>
      <c r="G65" s="50">
        <f>'ШР Интернат'!H70</f>
        <v>0</v>
      </c>
      <c r="H65" s="50">
        <f>'ШР Интернат'!I70</f>
        <v>0</v>
      </c>
      <c r="I65" s="50">
        <f>'ШР Интернат'!J70</f>
        <v>0</v>
      </c>
      <c r="J65" s="254">
        <f>'ШР Интернат'!K70</f>
        <v>0</v>
      </c>
    </row>
    <row r="66" spans="1:12" ht="14.25" x14ac:dyDescent="0.2">
      <c r="A66" s="8">
        <v>53</v>
      </c>
      <c r="B66" s="23" t="str">
        <f>'ШР Интернат'!C71</f>
        <v>Подсобный рабочий</v>
      </c>
      <c r="C66" s="14">
        <f>'ШР Интернат'!D71</f>
        <v>0</v>
      </c>
      <c r="D66" s="48">
        <f>'ШР Интернат'!E71</f>
        <v>0</v>
      </c>
      <c r="E66" s="50">
        <f>'ШР Интернат'!F71</f>
        <v>0</v>
      </c>
      <c r="F66" s="50">
        <f>'ШР Интернат'!G71</f>
        <v>0</v>
      </c>
      <c r="G66" s="50">
        <f>'ШР Интернат'!H71</f>
        <v>0</v>
      </c>
      <c r="H66" s="50">
        <f>'ШР Интернат'!I71</f>
        <v>0</v>
      </c>
      <c r="I66" s="50">
        <f>'ШР Интернат'!J71</f>
        <v>0</v>
      </c>
      <c r="J66" s="254">
        <f>'ШР Интернат'!K71</f>
        <v>0</v>
      </c>
    </row>
    <row r="67" spans="1:12" ht="14.25" x14ac:dyDescent="0.2">
      <c r="A67" s="8">
        <v>54</v>
      </c>
      <c r="B67" s="23" t="str">
        <f>'ШР Интернат'!C72</f>
        <v>Машинист по стирке  белья и спецодежды</v>
      </c>
      <c r="C67" s="153">
        <f>'ШР Интернат'!D72</f>
        <v>0</v>
      </c>
      <c r="D67" s="48">
        <f>'ШР Интернат'!E72</f>
        <v>0</v>
      </c>
      <c r="E67" s="50">
        <f>'ШР Интернат'!F72</f>
        <v>0</v>
      </c>
      <c r="F67" s="50">
        <f>'ШР Интернат'!G72</f>
        <v>0</v>
      </c>
      <c r="G67" s="50">
        <f>'ШР Интернат'!H72</f>
        <v>0</v>
      </c>
      <c r="H67" s="50">
        <f>'ШР Интернат'!I72</f>
        <v>0</v>
      </c>
      <c r="I67" s="50">
        <f>'ШР Интернат'!J72</f>
        <v>0</v>
      </c>
      <c r="J67" s="254">
        <f>'ШР Интернат'!K72</f>
        <v>0</v>
      </c>
    </row>
    <row r="68" spans="1:12" ht="14.25" x14ac:dyDescent="0.2">
      <c r="A68" s="8">
        <v>55</v>
      </c>
      <c r="B68" s="23" t="str">
        <f>'ШР Интернат'!C73</f>
        <v>Кладовщик</v>
      </c>
      <c r="C68" s="14">
        <f>'ШР Интернат'!D73</f>
        <v>0</v>
      </c>
      <c r="D68" s="48">
        <f>'ШР Интернат'!E73</f>
        <v>0</v>
      </c>
      <c r="E68" s="50">
        <f>'ШР Интернат'!F73</f>
        <v>0</v>
      </c>
      <c r="F68" s="50">
        <f>'ШР Интернат'!G73</f>
        <v>0</v>
      </c>
      <c r="G68" s="50">
        <f>'ШР Интернат'!H73</f>
        <v>0</v>
      </c>
      <c r="H68" s="50">
        <f>'ШР Интернат'!I73</f>
        <v>0</v>
      </c>
      <c r="I68" s="50">
        <f>'ШР Интернат'!J73</f>
        <v>0</v>
      </c>
      <c r="J68" s="254">
        <f>'ШР Интернат'!K73</f>
        <v>0</v>
      </c>
    </row>
    <row r="69" spans="1:12" ht="14.25" x14ac:dyDescent="0.2">
      <c r="A69" s="8">
        <v>56</v>
      </c>
      <c r="B69" s="23" t="str">
        <f>'ШР Интернат'!C74</f>
        <v>Водитель</v>
      </c>
      <c r="C69" s="14">
        <f>'ШР Интернат'!D74</f>
        <v>0</v>
      </c>
      <c r="D69" s="48">
        <f>'ШР Интернат'!E74</f>
        <v>0</v>
      </c>
      <c r="E69" s="50">
        <f>'ШР Интернат'!F74</f>
        <v>0</v>
      </c>
      <c r="F69" s="50">
        <f>'ШР Интернат'!G74</f>
        <v>0</v>
      </c>
      <c r="G69" s="50">
        <f>'ШР Интернат'!H74</f>
        <v>0</v>
      </c>
      <c r="H69" s="50">
        <f>'ШР Интернат'!I74</f>
        <v>0</v>
      </c>
      <c r="I69" s="50">
        <f>'ШР Интернат'!J74</f>
        <v>0</v>
      </c>
      <c r="J69" s="254">
        <f>'ШР Интернат'!K74</f>
        <v>0</v>
      </c>
    </row>
    <row r="70" spans="1:12" ht="14.25" x14ac:dyDescent="0.2">
      <c r="A70" s="8">
        <v>57</v>
      </c>
      <c r="B70" s="23" t="str">
        <f>'ШР Интернат'!C75</f>
        <v>Дворник</v>
      </c>
      <c r="C70" s="153">
        <f>'ШР Интернат'!D75</f>
        <v>0</v>
      </c>
      <c r="D70" s="48">
        <f>'ШР Интернат'!E75</f>
        <v>0</v>
      </c>
      <c r="E70" s="50">
        <f>'ШР Интернат'!F75</f>
        <v>0</v>
      </c>
      <c r="F70" s="50">
        <f>'ШР Интернат'!G75</f>
        <v>0</v>
      </c>
      <c r="G70" s="50">
        <f>'ШР Интернат'!H75</f>
        <v>0</v>
      </c>
      <c r="H70" s="50">
        <f>'ШР Интернат'!I75</f>
        <v>0</v>
      </c>
      <c r="I70" s="50">
        <f>'ШР Интернат'!J75</f>
        <v>0</v>
      </c>
      <c r="J70" s="254">
        <f>'ШР Интернат'!K75</f>
        <v>0</v>
      </c>
    </row>
    <row r="71" spans="1:12" ht="14.25" x14ac:dyDescent="0.2">
      <c r="A71" s="8">
        <v>58</v>
      </c>
      <c r="B71" s="23" t="str">
        <f>'ШР Интернат'!C76</f>
        <v>Вахтер</v>
      </c>
      <c r="C71" s="14">
        <f>'ШР Интернат'!D76</f>
        <v>0</v>
      </c>
      <c r="D71" s="48">
        <f>'ШР Интернат'!E76</f>
        <v>0</v>
      </c>
      <c r="E71" s="50">
        <f>'ШР Интернат'!F76</f>
        <v>0</v>
      </c>
      <c r="F71" s="50">
        <f>'ШР Интернат'!G76</f>
        <v>0</v>
      </c>
      <c r="G71" s="50">
        <f>'ШР Интернат'!H76</f>
        <v>0</v>
      </c>
      <c r="H71" s="50">
        <f>'ШР Интернат'!I76</f>
        <v>0</v>
      </c>
      <c r="I71" s="50">
        <f>'ШР Интернат'!J76</f>
        <v>0</v>
      </c>
      <c r="J71" s="254">
        <f>'ШР Интернат'!K76</f>
        <v>0</v>
      </c>
    </row>
    <row r="72" spans="1:12" ht="14.25" x14ac:dyDescent="0.2">
      <c r="A72" s="8">
        <v>59</v>
      </c>
      <c r="B72" s="23" t="str">
        <f>'ШР Интернат'!C77</f>
        <v>Сторож</v>
      </c>
      <c r="C72" s="153">
        <f>'ШР Интернат'!D77</f>
        <v>0</v>
      </c>
      <c r="D72" s="48">
        <f>'ШР Интернат'!E77</f>
        <v>0</v>
      </c>
      <c r="E72" s="50">
        <f>'ШР Интернат'!F77</f>
        <v>0</v>
      </c>
      <c r="F72" s="50">
        <f>'ШР Интернат'!G77</f>
        <v>0</v>
      </c>
      <c r="G72" s="50">
        <f>'ШР Интернат'!H77</f>
        <v>0</v>
      </c>
      <c r="H72" s="50">
        <f>'ШР Интернат'!I77</f>
        <v>0</v>
      </c>
      <c r="I72" s="50">
        <f>'ШР Интернат'!J77</f>
        <v>0</v>
      </c>
      <c r="J72" s="254">
        <f>'ШР Интернат'!K77</f>
        <v>0</v>
      </c>
    </row>
    <row r="73" spans="1:12" ht="15" thickBot="1" x14ac:dyDescent="0.25">
      <c r="A73" s="8">
        <v>60</v>
      </c>
      <c r="B73" s="23" t="str">
        <f>'ШР Интернат'!C78</f>
        <v>Уборщик служебных помещений</v>
      </c>
      <c r="C73" s="14">
        <f>'ШР Интернат'!D78</f>
        <v>0</v>
      </c>
      <c r="D73" s="48">
        <f>'ШР Интернат'!E78</f>
        <v>0</v>
      </c>
      <c r="E73" s="50">
        <f>'ШР Интернат'!F78</f>
        <v>0</v>
      </c>
      <c r="F73" s="50">
        <f>'ШР Интернат'!G78</f>
        <v>0</v>
      </c>
      <c r="G73" s="50">
        <f>'ШР Интернат'!H78</f>
        <v>0</v>
      </c>
      <c r="H73" s="50">
        <f>'ШР Интернат'!I78</f>
        <v>0</v>
      </c>
      <c r="I73" s="50">
        <f>'ШР Интернат'!J78</f>
        <v>0</v>
      </c>
      <c r="J73" s="254">
        <f>'ШР Интернат'!K78</f>
        <v>0</v>
      </c>
    </row>
    <row r="74" spans="1:12" ht="15" x14ac:dyDescent="0.25">
      <c r="A74" s="387" t="s">
        <v>49</v>
      </c>
      <c r="B74" s="388"/>
      <c r="C74" s="15">
        <f t="shared" ref="C74:J74" si="2">SUM(C39:C73)</f>
        <v>0</v>
      </c>
      <c r="D74" s="15">
        <f t="shared" si="2"/>
        <v>0</v>
      </c>
      <c r="E74" s="15">
        <f t="shared" si="2"/>
        <v>0</v>
      </c>
      <c r="F74" s="15">
        <f t="shared" si="2"/>
        <v>0</v>
      </c>
      <c r="G74" s="15">
        <f t="shared" si="2"/>
        <v>0</v>
      </c>
      <c r="H74" s="15">
        <f t="shared" si="2"/>
        <v>0</v>
      </c>
      <c r="I74" s="15">
        <f t="shared" si="2"/>
        <v>0</v>
      </c>
      <c r="J74" s="47">
        <f t="shared" si="2"/>
        <v>0</v>
      </c>
    </row>
    <row r="75" spans="1:12" x14ac:dyDescent="0.2">
      <c r="A75" s="389" t="s">
        <v>112</v>
      </c>
      <c r="B75" s="390"/>
      <c r="C75" s="16"/>
      <c r="D75" s="17"/>
      <c r="E75" s="1"/>
      <c r="F75" s="1"/>
      <c r="G75" s="1"/>
      <c r="H75" s="1"/>
      <c r="I75" s="1"/>
      <c r="J75" s="18">
        <f>ROUND(J74/80*20,2)</f>
        <v>0</v>
      </c>
      <c r="L75" s="45"/>
    </row>
    <row r="76" spans="1:12" ht="16.5" thickBot="1" x14ac:dyDescent="0.3">
      <c r="A76" s="379" t="s">
        <v>66</v>
      </c>
      <c r="B76" s="380"/>
      <c r="C76" s="33">
        <f>C74</f>
        <v>0</v>
      </c>
      <c r="D76" s="34"/>
      <c r="E76" s="12"/>
      <c r="F76" s="12"/>
      <c r="G76" s="12"/>
      <c r="H76" s="12"/>
      <c r="I76" s="12"/>
      <c r="J76" s="38">
        <f>J74+J75</f>
        <v>0</v>
      </c>
      <c r="K76" s="299">
        <f>ROUND(J76*12/1000,1)</f>
        <v>0</v>
      </c>
    </row>
    <row r="77" spans="1:12" ht="16.5" thickBot="1" x14ac:dyDescent="0.3">
      <c r="A77" s="378" t="s">
        <v>17</v>
      </c>
      <c r="B77" s="332"/>
      <c r="C77" s="247">
        <f>C38+C76</f>
        <v>0</v>
      </c>
      <c r="D77" s="247">
        <f>C15</f>
        <v>0</v>
      </c>
      <c r="E77" s="247"/>
      <c r="F77" s="247"/>
      <c r="G77" s="247"/>
      <c r="H77" s="247"/>
      <c r="I77" s="247"/>
      <c r="J77" s="247">
        <f>J38+J76</f>
        <v>0</v>
      </c>
      <c r="K77" s="299">
        <f>ROUND(J77*12/1000,1)</f>
        <v>0</v>
      </c>
      <c r="L77" s="45"/>
    </row>
    <row r="78" spans="1:12" x14ac:dyDescent="0.2">
      <c r="C78" s="288" t="s">
        <v>117</v>
      </c>
      <c r="D78" s="3" t="s">
        <v>118</v>
      </c>
    </row>
    <row r="80" spans="1:12" s="97" customFormat="1" ht="25.5" x14ac:dyDescent="0.2">
      <c r="B80" s="98" t="s">
        <v>97</v>
      </c>
      <c r="C80" s="294"/>
      <c r="D80" s="154"/>
      <c r="E80" s="161"/>
      <c r="F80" s="162"/>
      <c r="G80" s="98"/>
      <c r="H80" s="98"/>
      <c r="K80" s="300"/>
    </row>
    <row r="81" spans="3:11" s="97" customFormat="1" x14ac:dyDescent="0.2">
      <c r="C81" s="295"/>
      <c r="D81" s="100" t="s">
        <v>94</v>
      </c>
      <c r="E81" s="100" t="s">
        <v>95</v>
      </c>
      <c r="F81" s="100"/>
      <c r="K81" s="300"/>
    </row>
    <row r="82" spans="3:11" x14ac:dyDescent="0.2">
      <c r="C82" s="42"/>
    </row>
    <row r="83" spans="3:11" x14ac:dyDescent="0.2">
      <c r="C83" s="42"/>
    </row>
  </sheetData>
  <mergeCells count="25">
    <mergeCell ref="M8:M9"/>
    <mergeCell ref="A35:B35"/>
    <mergeCell ref="A36:B36"/>
    <mergeCell ref="I8:I9"/>
    <mergeCell ref="J8:J9"/>
    <mergeCell ref="A8:A9"/>
    <mergeCell ref="B8:B9"/>
    <mergeCell ref="C8:C9"/>
    <mergeCell ref="D8:D9"/>
    <mergeCell ref="E8:F8"/>
    <mergeCell ref="G8:G9"/>
    <mergeCell ref="H8:H9"/>
    <mergeCell ref="B2:L2"/>
    <mergeCell ref="C5:I5"/>
    <mergeCell ref="C6:J6"/>
    <mergeCell ref="A77:B77"/>
    <mergeCell ref="A76:B76"/>
    <mergeCell ref="K8:K9"/>
    <mergeCell ref="L8:L9"/>
    <mergeCell ref="A38:B38"/>
    <mergeCell ref="A74:B74"/>
    <mergeCell ref="A75:B75"/>
    <mergeCell ref="A37:I37"/>
    <mergeCell ref="C3:I3"/>
    <mergeCell ref="B4:J4"/>
  </mergeCells>
  <pageMargins left="0" right="0" top="0" bottom="0" header="0.31496062992125984" footer="0.31496062992125984"/>
  <pageSetup paperSize="9" scale="50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topLeftCell="A25" zoomScale="80" zoomScaleNormal="80" workbookViewId="0">
      <selection activeCell="F77" sqref="F77:G77"/>
    </sheetView>
  </sheetViews>
  <sheetFormatPr defaultColWidth="9.140625" defaultRowHeight="12.75" x14ac:dyDescent="0.2"/>
  <cols>
    <col min="1" max="1" width="6.85546875" style="3" customWidth="1"/>
    <col min="2" max="2" width="7.85546875" style="3" customWidth="1"/>
    <col min="3" max="3" width="39.140625" style="52" customWidth="1"/>
    <col min="4" max="4" width="10.85546875" style="4" customWidth="1"/>
    <col min="5" max="5" width="17.28515625" style="3" customWidth="1"/>
    <col min="6" max="6" width="9" style="3" customWidth="1"/>
    <col min="7" max="7" width="10.5703125" style="3" customWidth="1"/>
    <col min="8" max="8" width="11" style="3" customWidth="1"/>
    <col min="9" max="9" width="12.28515625" style="3" customWidth="1"/>
    <col min="10" max="10" width="10.140625" style="3" customWidth="1"/>
    <col min="11" max="11" width="14.5703125" style="42" customWidth="1"/>
    <col min="12" max="12" width="15.28515625" style="42" customWidth="1"/>
    <col min="13" max="13" width="14.7109375" style="3" customWidth="1"/>
    <col min="14" max="14" width="15.42578125" style="3" customWidth="1"/>
    <col min="15" max="16384" width="9.140625" style="3"/>
  </cols>
  <sheetData>
    <row r="1" spans="1:26" x14ac:dyDescent="0.2">
      <c r="K1" s="41"/>
      <c r="L1" s="41" t="s">
        <v>56</v>
      </c>
      <c r="M1" s="5"/>
    </row>
    <row r="2" spans="1:26" s="53" customFormat="1" ht="15.75" x14ac:dyDescent="0.25">
      <c r="B2" s="54"/>
      <c r="C2" s="55"/>
      <c r="D2" s="139"/>
      <c r="E2" s="56"/>
      <c r="M2" s="57"/>
      <c r="N2" s="57"/>
    </row>
    <row r="3" spans="1:26" s="57" customFormat="1" ht="15.75" x14ac:dyDescent="0.25">
      <c r="B3" s="54"/>
      <c r="C3" s="55"/>
      <c r="D3" s="139"/>
      <c r="E3" s="56"/>
      <c r="J3" s="58"/>
      <c r="L3" s="59" t="s">
        <v>71</v>
      </c>
      <c r="M3" s="58"/>
      <c r="N3" s="58"/>
      <c r="O3" s="58"/>
    </row>
    <row r="4" spans="1:26" s="57" customFormat="1" ht="15.75" x14ac:dyDescent="0.25">
      <c r="B4" s="54"/>
      <c r="C4" s="55"/>
      <c r="D4" s="139"/>
      <c r="E4" s="56"/>
      <c r="F4" s="60"/>
      <c r="G4" s="60"/>
      <c r="H4" s="60"/>
      <c r="I4" s="61"/>
      <c r="J4" s="58"/>
      <c r="K4" s="61" t="s">
        <v>72</v>
      </c>
      <c r="L4" s="59" t="s">
        <v>73</v>
      </c>
      <c r="M4" s="58"/>
      <c r="N4" s="58"/>
      <c r="O4" s="58"/>
    </row>
    <row r="5" spans="1:26" s="57" customFormat="1" ht="15.75" x14ac:dyDescent="0.25">
      <c r="B5" s="62"/>
      <c r="C5" s="392">
        <f>'Расшифровка интернат '!C3:I3</f>
        <v>0</v>
      </c>
      <c r="D5" s="392"/>
      <c r="E5" s="392"/>
      <c r="F5" s="392"/>
      <c r="G5" s="392"/>
      <c r="H5" s="392"/>
      <c r="I5" s="392"/>
      <c r="J5" s="63"/>
      <c r="K5" s="61" t="s">
        <v>74</v>
      </c>
      <c r="L5" s="64"/>
      <c r="M5" s="63"/>
      <c r="N5" s="63"/>
      <c r="O5" s="63"/>
    </row>
    <row r="6" spans="1:26" s="53" customFormat="1" ht="14.45" customHeight="1" x14ac:dyDescent="0.25">
      <c r="B6" s="65"/>
      <c r="C6" s="65"/>
      <c r="D6" s="362" t="s">
        <v>75</v>
      </c>
      <c r="E6" s="362"/>
      <c r="F6" s="66"/>
      <c r="G6" s="65"/>
      <c r="H6" s="65"/>
      <c r="I6" s="65"/>
      <c r="J6" s="65"/>
      <c r="M6" s="57"/>
      <c r="N6" s="57"/>
    </row>
    <row r="7" spans="1:26" s="57" customFormat="1" ht="15.75" x14ac:dyDescent="0.25">
      <c r="B7" s="67"/>
      <c r="C7" s="67"/>
      <c r="D7" s="141"/>
      <c r="E7" s="68"/>
      <c r="F7" s="69"/>
      <c r="G7" s="67"/>
      <c r="H7" s="67"/>
      <c r="I7" s="67"/>
      <c r="J7" s="67"/>
    </row>
    <row r="8" spans="1:26" s="57" customFormat="1" ht="13.5" customHeight="1" x14ac:dyDescent="0.25">
      <c r="B8" s="70"/>
      <c r="C8" s="65"/>
      <c r="D8" s="53"/>
      <c r="E8" s="71" t="s">
        <v>76</v>
      </c>
      <c r="F8" s="363" t="s">
        <v>77</v>
      </c>
      <c r="G8" s="363"/>
      <c r="H8" s="72"/>
      <c r="I8" s="72"/>
      <c r="J8" s="65"/>
      <c r="M8" s="87"/>
    </row>
    <row r="9" spans="1:26" s="57" customFormat="1" ht="15" customHeight="1" x14ac:dyDescent="0.25">
      <c r="B9" s="69"/>
      <c r="C9" s="102"/>
      <c r="D9" s="142" t="s">
        <v>0</v>
      </c>
      <c r="E9" s="221"/>
      <c r="F9" s="364"/>
      <c r="G9" s="364"/>
      <c r="H9" s="65" t="s">
        <v>78</v>
      </c>
      <c r="I9" s="65"/>
      <c r="J9" s="65"/>
      <c r="K9" s="65"/>
      <c r="L9" s="65"/>
      <c r="M9" s="90"/>
      <c r="N9" s="73"/>
      <c r="O9" s="73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</row>
    <row r="10" spans="1:26" s="57" customFormat="1" ht="15" customHeight="1" x14ac:dyDescent="0.25">
      <c r="B10" s="69"/>
      <c r="C10" s="102"/>
      <c r="D10" s="142"/>
      <c r="E10" s="74"/>
      <c r="F10" s="75"/>
      <c r="G10" s="75"/>
      <c r="H10" s="322" t="s">
        <v>130</v>
      </c>
      <c r="I10" s="322"/>
      <c r="J10" s="322"/>
      <c r="K10" s="322"/>
      <c r="L10" s="222"/>
      <c r="M10" s="90"/>
      <c r="N10" s="73"/>
      <c r="O10" s="73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</row>
    <row r="11" spans="1:26" s="57" customFormat="1" ht="15" customHeight="1" x14ac:dyDescent="0.25">
      <c r="B11" s="69"/>
      <c r="C11" s="365" t="s">
        <v>129</v>
      </c>
      <c r="D11" s="365"/>
      <c r="E11" s="74"/>
      <c r="F11" s="75"/>
      <c r="G11" s="75"/>
      <c r="H11" s="65" t="s">
        <v>99</v>
      </c>
      <c r="I11" s="65"/>
      <c r="J11" s="137">
        <f>D66</f>
        <v>0</v>
      </c>
      <c r="K11" s="65" t="s">
        <v>81</v>
      </c>
      <c r="L11" s="65"/>
      <c r="M11" s="90"/>
      <c r="N11" s="73"/>
      <c r="O11" s="73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73"/>
    </row>
    <row r="12" spans="1:26" s="57" customFormat="1" ht="15" customHeight="1" x14ac:dyDescent="0.25">
      <c r="B12" s="69"/>
      <c r="C12" s="76"/>
      <c r="D12" s="143"/>
      <c r="E12" s="74"/>
      <c r="F12" s="75"/>
      <c r="G12" s="75"/>
      <c r="H12" s="65"/>
      <c r="I12" s="65"/>
      <c r="J12" s="65"/>
      <c r="K12" s="65"/>
      <c r="L12" s="65"/>
      <c r="M12" s="73"/>
      <c r="N12" s="73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73"/>
      <c r="Z12" s="67"/>
    </row>
    <row r="13" spans="1:26" ht="15.75" x14ac:dyDescent="0.25">
      <c r="E13" s="52"/>
      <c r="K13" s="43"/>
      <c r="L13" s="3"/>
      <c r="M13" s="5"/>
      <c r="N13" s="5"/>
    </row>
    <row r="14" spans="1:26" ht="16.5" thickBot="1" x14ac:dyDescent="0.3">
      <c r="E14" s="52"/>
      <c r="K14" s="43"/>
      <c r="L14" s="3"/>
      <c r="M14" s="5"/>
      <c r="N14" s="5"/>
    </row>
    <row r="15" spans="1:26" ht="12.75" customHeight="1" thickBot="1" x14ac:dyDescent="0.25">
      <c r="A15" s="439" t="s">
        <v>82</v>
      </c>
      <c r="B15" s="440"/>
      <c r="C15" s="430" t="s">
        <v>83</v>
      </c>
      <c r="D15" s="433" t="s">
        <v>90</v>
      </c>
      <c r="E15" s="437" t="s">
        <v>84</v>
      </c>
      <c r="F15" s="441" t="s">
        <v>85</v>
      </c>
      <c r="G15" s="442"/>
      <c r="H15" s="443"/>
      <c r="I15" s="443"/>
      <c r="J15" s="444"/>
      <c r="K15" s="416" t="s">
        <v>89</v>
      </c>
      <c r="L15" s="432" t="s">
        <v>86</v>
      </c>
      <c r="M15" s="355"/>
      <c r="N15" s="355"/>
    </row>
    <row r="16" spans="1:26" ht="231.75" customHeight="1" x14ac:dyDescent="0.2">
      <c r="A16" s="103" t="s">
        <v>87</v>
      </c>
      <c r="B16" s="104" t="s">
        <v>88</v>
      </c>
      <c r="C16" s="431"/>
      <c r="D16" s="434"/>
      <c r="E16" s="438"/>
      <c r="F16" s="105" t="s">
        <v>32</v>
      </c>
      <c r="G16" s="106" t="s">
        <v>35</v>
      </c>
      <c r="H16" s="107" t="s">
        <v>36</v>
      </c>
      <c r="I16" s="107" t="s">
        <v>48</v>
      </c>
      <c r="J16" s="107" t="s">
        <v>37</v>
      </c>
      <c r="K16" s="417"/>
      <c r="L16" s="432"/>
      <c r="M16" s="355"/>
      <c r="N16" s="355"/>
    </row>
    <row r="17" spans="1:14" x14ac:dyDescent="0.2">
      <c r="A17" s="108">
        <v>1</v>
      </c>
      <c r="B17" s="109">
        <v>2</v>
      </c>
      <c r="C17" s="223">
        <v>3</v>
      </c>
      <c r="D17" s="224">
        <v>4</v>
      </c>
      <c r="E17" s="223">
        <v>5</v>
      </c>
      <c r="F17" s="109">
        <v>6</v>
      </c>
      <c r="G17" s="109">
        <v>7</v>
      </c>
      <c r="H17" s="223">
        <v>8</v>
      </c>
      <c r="I17" s="223">
        <v>9</v>
      </c>
      <c r="J17" s="223">
        <v>10</v>
      </c>
      <c r="K17" s="225">
        <v>11</v>
      </c>
      <c r="L17" s="226">
        <v>12</v>
      </c>
      <c r="M17" s="80"/>
      <c r="N17" s="5"/>
    </row>
    <row r="18" spans="1:14" x14ac:dyDescent="0.2">
      <c r="A18" s="111"/>
      <c r="B18" s="112"/>
      <c r="C18" s="114" t="s">
        <v>3</v>
      </c>
      <c r="D18" s="155">
        <f>'ШР Интернат'!D17</f>
        <v>0</v>
      </c>
      <c r="E18" s="272">
        <f>'ШР Интернат'!E17</f>
        <v>0</v>
      </c>
      <c r="F18" s="230">
        <f>'ШР Интернат'!F17</f>
        <v>0</v>
      </c>
      <c r="G18" s="230">
        <f>'ШР Интернат'!G17</f>
        <v>0</v>
      </c>
      <c r="H18" s="230">
        <f>'ШР Интернат'!H17</f>
        <v>0</v>
      </c>
      <c r="I18" s="230">
        <f>'ШР Интернат'!I17</f>
        <v>0</v>
      </c>
      <c r="J18" s="230">
        <f>'ШР Интернат'!J17</f>
        <v>0</v>
      </c>
      <c r="K18" s="227">
        <f t="shared" ref="K18:K60" si="0">SUM(E18:J18)</f>
        <v>0</v>
      </c>
      <c r="L18" s="113"/>
    </row>
    <row r="19" spans="1:14" x14ac:dyDescent="0.2">
      <c r="A19" s="111"/>
      <c r="B19" s="112"/>
      <c r="C19" s="271" t="s">
        <v>119</v>
      </c>
      <c r="D19" s="155">
        <f>'ШР Интернат'!D18+'ШР Интернат'!D46</f>
        <v>0</v>
      </c>
      <c r="E19" s="115">
        <f>'ШР Интернат'!E18+'ШР Интернат'!E46</f>
        <v>0</v>
      </c>
      <c r="F19" s="155">
        <f>'ШР Интернат'!F18+'ШР Интернат'!F46</f>
        <v>0</v>
      </c>
      <c r="G19" s="155">
        <f>'ШР Интернат'!G18+'ШР Интернат'!G46</f>
        <v>0</v>
      </c>
      <c r="H19" s="155">
        <f>'ШР Интернат'!H18+'ШР Интернат'!H46</f>
        <v>0</v>
      </c>
      <c r="I19" s="155">
        <f>'ШР Интернат'!I18+'ШР Интернат'!I46</f>
        <v>0</v>
      </c>
      <c r="J19" s="155">
        <f>'ШР Интернат'!J18+'ШР Интернат'!J46</f>
        <v>0</v>
      </c>
      <c r="K19" s="227">
        <f t="shared" si="0"/>
        <v>0</v>
      </c>
      <c r="L19" s="113"/>
    </row>
    <row r="20" spans="1:14" x14ac:dyDescent="0.2">
      <c r="A20" s="111"/>
      <c r="B20" s="112"/>
      <c r="C20" s="114" t="s">
        <v>7</v>
      </c>
      <c r="D20" s="155">
        <f>'ШР Интернат'!D45</f>
        <v>0</v>
      </c>
      <c r="E20" s="272">
        <f>'ШР Интернат'!E45</f>
        <v>0</v>
      </c>
      <c r="F20" s="113">
        <f>'ШР Интернат'!F45</f>
        <v>0</v>
      </c>
      <c r="G20" s="113">
        <f>'ШР Интернат'!G45</f>
        <v>0</v>
      </c>
      <c r="H20" s="113">
        <f>'ШР Интернат'!H45</f>
        <v>0</v>
      </c>
      <c r="I20" s="113">
        <f>'ШР Интернат'!I45</f>
        <v>0</v>
      </c>
      <c r="J20" s="113">
        <f>'ШР Интернат'!J45</f>
        <v>0</v>
      </c>
      <c r="K20" s="227">
        <f>'ШР Интернат'!K45</f>
        <v>0</v>
      </c>
      <c r="L20" s="115"/>
    </row>
    <row r="21" spans="1:14" x14ac:dyDescent="0.2">
      <c r="A21" s="111"/>
      <c r="B21" s="112"/>
      <c r="C21" s="114" t="s">
        <v>4</v>
      </c>
      <c r="D21" s="155">
        <f>'ШР Интернат'!D20+'ШР Интернат'!D44</f>
        <v>0</v>
      </c>
      <c r="E21" s="272">
        <f>'ШР Интернат'!E20+'ШР Интернат'!E44</f>
        <v>0</v>
      </c>
      <c r="F21" s="231">
        <f>'ШР Интернат'!F20+'ШР Интернат'!F44</f>
        <v>0</v>
      </c>
      <c r="G21" s="231">
        <f>'ШР Интернат'!G20+'ШР Интернат'!G44</f>
        <v>0</v>
      </c>
      <c r="H21" s="231">
        <f>'ШР Интернат'!H20+'ШР Интернат'!H44</f>
        <v>0</v>
      </c>
      <c r="I21" s="231">
        <f>'ШР Интернат'!I20+'ШР Интернат'!I44</f>
        <v>0</v>
      </c>
      <c r="J21" s="231">
        <f>'ШР Интернат'!J20+'ШР Интернат'!J44</f>
        <v>0</v>
      </c>
      <c r="K21" s="227">
        <f>E21+F21+G21+H21+I21</f>
        <v>0</v>
      </c>
      <c r="L21" s="115"/>
    </row>
    <row r="22" spans="1:14" x14ac:dyDescent="0.2">
      <c r="A22" s="111"/>
      <c r="B22" s="112"/>
      <c r="C22" s="114" t="s">
        <v>40</v>
      </c>
      <c r="D22" s="155">
        <f>'ШР Интернат'!D21</f>
        <v>0</v>
      </c>
      <c r="E22" s="272">
        <f>'ШР Интернат'!E21</f>
        <v>0</v>
      </c>
      <c r="F22" s="230">
        <f>'ШР Интернат'!F21</f>
        <v>0</v>
      </c>
      <c r="G22" s="230">
        <f>'ШР Интернат'!G21</f>
        <v>0</v>
      </c>
      <c r="H22" s="230">
        <f>'ШР Интернат'!H21</f>
        <v>0</v>
      </c>
      <c r="I22" s="230">
        <f>'ШР Интернат'!I21</f>
        <v>0</v>
      </c>
      <c r="J22" s="230">
        <f>'ШР Интернат'!J21</f>
        <v>0</v>
      </c>
      <c r="K22" s="227">
        <f t="shared" si="0"/>
        <v>0</v>
      </c>
      <c r="L22" s="113"/>
    </row>
    <row r="23" spans="1:14" x14ac:dyDescent="0.2">
      <c r="A23" s="414"/>
      <c r="B23" s="445"/>
      <c r="C23" s="446" t="s">
        <v>63</v>
      </c>
      <c r="D23" s="155">
        <f>'ШР Интернат'!D22</f>
        <v>0</v>
      </c>
      <c r="E23" s="413">
        <f>'ШР Интернат'!E22</f>
        <v>0</v>
      </c>
      <c r="F23" s="413">
        <f>'ШР Интернат'!F22</f>
        <v>0</v>
      </c>
      <c r="G23" s="413">
        <f>'ШР Интернат'!G22</f>
        <v>0</v>
      </c>
      <c r="H23" s="413">
        <f>'ШР Интернат'!H22</f>
        <v>0</v>
      </c>
      <c r="I23" s="413">
        <f>'ШР Интернат'!I22</f>
        <v>0</v>
      </c>
      <c r="J23" s="413">
        <f>'ШР Интернат'!J22</f>
        <v>0</v>
      </c>
      <c r="K23" s="411">
        <f t="shared" ref="K23:K25" si="1">SUM(E23:J23)</f>
        <v>0</v>
      </c>
      <c r="L23" s="413"/>
    </row>
    <row r="24" spans="1:14" ht="12.75" customHeight="1" x14ac:dyDescent="0.2">
      <c r="A24" s="414"/>
      <c r="B24" s="414"/>
      <c r="C24" s="447"/>
      <c r="D24" s="155">
        <f>'ШР Интернат'!D23</f>
        <v>0</v>
      </c>
      <c r="E24" s="413"/>
      <c r="F24" s="413"/>
      <c r="G24" s="413"/>
      <c r="H24" s="413"/>
      <c r="I24" s="413"/>
      <c r="J24" s="413"/>
      <c r="K24" s="412"/>
      <c r="L24" s="414"/>
    </row>
    <row r="25" spans="1:14" ht="12.75" customHeight="1" x14ac:dyDescent="0.2">
      <c r="A25" s="414"/>
      <c r="B25" s="445"/>
      <c r="C25" s="446" t="s">
        <v>122</v>
      </c>
      <c r="D25" s="155">
        <f>'ШР Интернат'!D24</f>
        <v>0</v>
      </c>
      <c r="E25" s="413">
        <f>'ШР Интернат'!E24</f>
        <v>0</v>
      </c>
      <c r="F25" s="413">
        <f>'ШР Интернат'!F24</f>
        <v>0</v>
      </c>
      <c r="G25" s="413">
        <f>'ШР Интернат'!G24</f>
        <v>0</v>
      </c>
      <c r="H25" s="413">
        <f>'ШР Интернат'!H24</f>
        <v>0</v>
      </c>
      <c r="I25" s="413">
        <f>'ШР Интернат'!I24</f>
        <v>0</v>
      </c>
      <c r="J25" s="413">
        <f>'ШР Интернат'!J24</f>
        <v>0</v>
      </c>
      <c r="K25" s="411">
        <f t="shared" si="1"/>
        <v>0</v>
      </c>
      <c r="L25" s="309"/>
    </row>
    <row r="26" spans="1:14" ht="12.75" customHeight="1" x14ac:dyDescent="0.2">
      <c r="A26" s="414"/>
      <c r="B26" s="414"/>
      <c r="C26" s="447"/>
      <c r="D26" s="155">
        <f>'ШР Интернат'!D25</f>
        <v>0</v>
      </c>
      <c r="E26" s="413"/>
      <c r="F26" s="413"/>
      <c r="G26" s="413"/>
      <c r="H26" s="413"/>
      <c r="I26" s="413"/>
      <c r="J26" s="413"/>
      <c r="K26" s="412"/>
      <c r="L26" s="309"/>
    </row>
    <row r="27" spans="1:14" x14ac:dyDescent="0.2">
      <c r="A27" s="111"/>
      <c r="B27" s="112"/>
      <c r="C27" s="114" t="s">
        <v>107</v>
      </c>
      <c r="D27" s="155">
        <f>'ШР Интернат'!D26</f>
        <v>0</v>
      </c>
      <c r="E27" s="272">
        <f>'ШР Интернат'!E26</f>
        <v>0</v>
      </c>
      <c r="F27" s="230">
        <f>'ШР Интернат'!F26</f>
        <v>0</v>
      </c>
      <c r="G27" s="230">
        <f>'ШР Интернат'!G26</f>
        <v>0</v>
      </c>
      <c r="H27" s="230">
        <f>'ШР Интернат'!H26</f>
        <v>0</v>
      </c>
      <c r="I27" s="230">
        <f>'ШР Интернат'!I26</f>
        <v>0</v>
      </c>
      <c r="J27" s="230">
        <f>'ШР Интернат'!J26</f>
        <v>0</v>
      </c>
      <c r="K27" s="227">
        <f t="shared" si="0"/>
        <v>0</v>
      </c>
      <c r="L27" s="113"/>
    </row>
    <row r="28" spans="1:14" x14ac:dyDescent="0.2">
      <c r="A28" s="111"/>
      <c r="B28" s="112"/>
      <c r="C28" s="114" t="s">
        <v>45</v>
      </c>
      <c r="D28" s="155">
        <f>'ШР Интернат'!D27</f>
        <v>0</v>
      </c>
      <c r="E28" s="272">
        <f>'ШР Интернат'!E27</f>
        <v>0</v>
      </c>
      <c r="F28" s="230">
        <f>'ШР Интернат'!F27</f>
        <v>0</v>
      </c>
      <c r="G28" s="230">
        <f>'ШР Интернат'!G27</f>
        <v>0</v>
      </c>
      <c r="H28" s="230">
        <f>'ШР Интернат'!H27</f>
        <v>0</v>
      </c>
      <c r="I28" s="230">
        <f>'ШР Интернат'!I27</f>
        <v>0</v>
      </c>
      <c r="J28" s="230">
        <f>'ШР Интернат'!J27</f>
        <v>0</v>
      </c>
      <c r="K28" s="227">
        <f t="shared" si="0"/>
        <v>0</v>
      </c>
      <c r="L28" s="113"/>
    </row>
    <row r="29" spans="1:14" x14ac:dyDescent="0.2">
      <c r="A29" s="111"/>
      <c r="B29" s="112"/>
      <c r="C29" s="114" t="s">
        <v>9</v>
      </c>
      <c r="D29" s="155">
        <f>'ШР Интернат'!D28</f>
        <v>0</v>
      </c>
      <c r="E29" s="272">
        <f>'ШР Интернат'!E28</f>
        <v>0</v>
      </c>
      <c r="F29" s="230">
        <f>'ШР Интернат'!F28</f>
        <v>0</v>
      </c>
      <c r="G29" s="230">
        <f>'ШР Интернат'!G28</f>
        <v>0</v>
      </c>
      <c r="H29" s="230">
        <f>'ШР Интернат'!H28</f>
        <v>0</v>
      </c>
      <c r="I29" s="230">
        <f>'ШР Интернат'!I28</f>
        <v>0</v>
      </c>
      <c r="J29" s="230">
        <f>'ШР Интернат'!J28</f>
        <v>0</v>
      </c>
      <c r="K29" s="227">
        <f t="shared" si="0"/>
        <v>0</v>
      </c>
      <c r="L29" s="113"/>
    </row>
    <row r="30" spans="1:14" x14ac:dyDescent="0.2">
      <c r="A30" s="111"/>
      <c r="B30" s="112"/>
      <c r="C30" s="114" t="s">
        <v>5</v>
      </c>
      <c r="D30" s="155">
        <f>'ШР Интернат'!D29</f>
        <v>0</v>
      </c>
      <c r="E30" s="272">
        <f>'ШР Интернат'!E29</f>
        <v>0</v>
      </c>
      <c r="F30" s="230">
        <f>'ШР Интернат'!F29</f>
        <v>0</v>
      </c>
      <c r="G30" s="230">
        <f>'ШР Интернат'!G29</f>
        <v>0</v>
      </c>
      <c r="H30" s="230">
        <f>'ШР Интернат'!H29</f>
        <v>0</v>
      </c>
      <c r="I30" s="230">
        <f>'ШР Интернат'!I29</f>
        <v>0</v>
      </c>
      <c r="J30" s="230">
        <f>'ШР Интернат'!J29</f>
        <v>0</v>
      </c>
      <c r="K30" s="227">
        <f t="shared" si="0"/>
        <v>0</v>
      </c>
      <c r="L30" s="113"/>
    </row>
    <row r="31" spans="1:14" x14ac:dyDescent="0.2">
      <c r="A31" s="111"/>
      <c r="B31" s="112"/>
      <c r="C31" s="114" t="s">
        <v>10</v>
      </c>
      <c r="D31" s="155">
        <f>'ШР Интернат'!D30</f>
        <v>0</v>
      </c>
      <c r="E31" s="272">
        <f>'ШР Интернат'!E30</f>
        <v>0</v>
      </c>
      <c r="F31" s="230">
        <f>'ШР Интернат'!F30</f>
        <v>0</v>
      </c>
      <c r="G31" s="230">
        <f>'ШР Интернат'!G30</f>
        <v>0</v>
      </c>
      <c r="H31" s="230">
        <f>'ШР Интернат'!H30</f>
        <v>0</v>
      </c>
      <c r="I31" s="230">
        <f>'ШР Интернат'!I30</f>
        <v>0</v>
      </c>
      <c r="J31" s="230">
        <f>'ШР Интернат'!J30</f>
        <v>0</v>
      </c>
      <c r="K31" s="227">
        <f t="shared" si="0"/>
        <v>0</v>
      </c>
      <c r="L31" s="113"/>
    </row>
    <row r="32" spans="1:14" x14ac:dyDescent="0.2">
      <c r="A32" s="111"/>
      <c r="B32" s="112"/>
      <c r="C32" s="116" t="s">
        <v>16</v>
      </c>
      <c r="D32" s="155">
        <f>'ШР Интернат'!D31</f>
        <v>0</v>
      </c>
      <c r="E32" s="272">
        <f>'ШР Интернат'!E31</f>
        <v>0</v>
      </c>
      <c r="F32" s="230">
        <f>'ШР Интернат'!F31</f>
        <v>0</v>
      </c>
      <c r="G32" s="230">
        <f>'ШР Интернат'!G31</f>
        <v>0</v>
      </c>
      <c r="H32" s="230">
        <f>'ШР Интернат'!H31</f>
        <v>0</v>
      </c>
      <c r="I32" s="230">
        <f>'ШР Интернат'!I31</f>
        <v>0</v>
      </c>
      <c r="J32" s="230">
        <f>'ШР Интернат'!J31</f>
        <v>0</v>
      </c>
      <c r="K32" s="227">
        <f t="shared" si="0"/>
        <v>0</v>
      </c>
      <c r="L32" s="113"/>
    </row>
    <row r="33" spans="1:12" x14ac:dyDescent="0.2">
      <c r="A33" s="111"/>
      <c r="B33" s="112"/>
      <c r="C33" s="117" t="s">
        <v>15</v>
      </c>
      <c r="D33" s="155">
        <f>'ШР Интернат'!D47</f>
        <v>0</v>
      </c>
      <c r="E33" s="272">
        <f>'ШР Интернат'!E47</f>
        <v>0</v>
      </c>
      <c r="F33" s="230">
        <f>'ШР Интернат'!F47</f>
        <v>0</v>
      </c>
      <c r="G33" s="230">
        <f>'ШР Интернат'!G47</f>
        <v>0</v>
      </c>
      <c r="H33" s="230">
        <f>'ШР Интернат'!H47</f>
        <v>0</v>
      </c>
      <c r="I33" s="230">
        <f>'ШР Интернат'!I47</f>
        <v>0</v>
      </c>
      <c r="J33" s="230">
        <f>'ШР Интернат'!J47</f>
        <v>0</v>
      </c>
      <c r="K33" s="227">
        <f t="shared" si="0"/>
        <v>0</v>
      </c>
      <c r="L33" s="113"/>
    </row>
    <row r="34" spans="1:12" x14ac:dyDescent="0.2">
      <c r="A34" s="111"/>
      <c r="B34" s="112"/>
      <c r="C34" s="116" t="s">
        <v>27</v>
      </c>
      <c r="D34" s="155">
        <f>'ШР Интернат'!D48</f>
        <v>0</v>
      </c>
      <c r="E34" s="272">
        <f>'ШР Интернат'!E48</f>
        <v>0</v>
      </c>
      <c r="F34" s="230">
        <f>'ШР Интернат'!F48</f>
        <v>0</v>
      </c>
      <c r="G34" s="230">
        <f>'ШР Интернат'!G48</f>
        <v>0</v>
      </c>
      <c r="H34" s="230">
        <f>'ШР Интернат'!H48</f>
        <v>0</v>
      </c>
      <c r="I34" s="230">
        <f>'ШР Интернат'!I48</f>
        <v>0</v>
      </c>
      <c r="J34" s="230">
        <f>'ШР Интернат'!J48</f>
        <v>0</v>
      </c>
      <c r="K34" s="227">
        <f t="shared" si="0"/>
        <v>0</v>
      </c>
      <c r="L34" s="113"/>
    </row>
    <row r="35" spans="1:12" x14ac:dyDescent="0.2">
      <c r="A35" s="111"/>
      <c r="B35" s="112"/>
      <c r="C35" s="116" t="s">
        <v>14</v>
      </c>
      <c r="D35" s="155">
        <f>'ШР Интернат'!D49</f>
        <v>0</v>
      </c>
      <c r="E35" s="272">
        <f>'ШР Интернат'!E49</f>
        <v>0</v>
      </c>
      <c r="F35" s="230">
        <f>'ШР Интернат'!F49</f>
        <v>0</v>
      </c>
      <c r="G35" s="230">
        <f>'ШР Интернат'!G49</f>
        <v>0</v>
      </c>
      <c r="H35" s="230">
        <f>'ШР Интернат'!H49</f>
        <v>0</v>
      </c>
      <c r="I35" s="230">
        <f>'ШР Интернат'!I49</f>
        <v>0</v>
      </c>
      <c r="J35" s="230">
        <f>'ШР Интернат'!J49</f>
        <v>0</v>
      </c>
      <c r="K35" s="227">
        <f t="shared" si="0"/>
        <v>0</v>
      </c>
      <c r="L35" s="113"/>
    </row>
    <row r="36" spans="1:12" x14ac:dyDescent="0.2">
      <c r="A36" s="111"/>
      <c r="B36" s="112"/>
      <c r="C36" s="118" t="s">
        <v>46</v>
      </c>
      <c r="D36" s="155">
        <f>'ШР Интернат'!D50</f>
        <v>0</v>
      </c>
      <c r="E36" s="272">
        <f>'ШР Интернат'!E50</f>
        <v>0</v>
      </c>
      <c r="F36" s="230">
        <f>'ШР Интернат'!F50</f>
        <v>0</v>
      </c>
      <c r="G36" s="230">
        <f>'ШР Интернат'!G50</f>
        <v>0</v>
      </c>
      <c r="H36" s="230">
        <f>'ШР Интернат'!H50</f>
        <v>0</v>
      </c>
      <c r="I36" s="230">
        <f>'ШР Интернат'!I50</f>
        <v>0</v>
      </c>
      <c r="J36" s="230">
        <f>'ШР Интернат'!J50</f>
        <v>0</v>
      </c>
      <c r="K36" s="227">
        <f t="shared" si="0"/>
        <v>0</v>
      </c>
      <c r="L36" s="113"/>
    </row>
    <row r="37" spans="1:12" x14ac:dyDescent="0.2">
      <c r="A37" s="111"/>
      <c r="B37" s="112"/>
      <c r="C37" s="118" t="str">
        <f>'ШР Интернат'!C51</f>
        <v>Медсестра по массажу, физотерапии, ортоптиски</v>
      </c>
      <c r="D37" s="155">
        <f>'ШР Интернат'!D51</f>
        <v>0</v>
      </c>
      <c r="E37" s="272">
        <f>'ШР Интернат'!E51</f>
        <v>0</v>
      </c>
      <c r="F37" s="230">
        <f>'ШР Интернат'!F51</f>
        <v>0</v>
      </c>
      <c r="G37" s="230">
        <f>'ШР Интернат'!G51</f>
        <v>0</v>
      </c>
      <c r="H37" s="230">
        <f>'ШР Интернат'!H51</f>
        <v>0</v>
      </c>
      <c r="I37" s="230">
        <f>'ШР Интернат'!I51</f>
        <v>0</v>
      </c>
      <c r="J37" s="230">
        <f>'ШР Интернат'!J51</f>
        <v>0</v>
      </c>
      <c r="K37" s="227">
        <f t="shared" si="0"/>
        <v>0</v>
      </c>
      <c r="L37" s="113"/>
    </row>
    <row r="38" spans="1:12" hidden="1" x14ac:dyDescent="0.2">
      <c r="A38" s="111"/>
      <c r="B38" s="112"/>
      <c r="C38" s="117" t="s">
        <v>59</v>
      </c>
      <c r="D38" s="155"/>
      <c r="E38" s="272"/>
      <c r="F38" s="232"/>
      <c r="G38" s="232"/>
      <c r="H38" s="232"/>
      <c r="I38" s="232"/>
      <c r="J38" s="232"/>
      <c r="K38" s="227">
        <f t="shared" si="0"/>
        <v>0</v>
      </c>
      <c r="L38" s="113"/>
    </row>
    <row r="39" spans="1:12" x14ac:dyDescent="0.2">
      <c r="A39" s="111"/>
      <c r="B39" s="112"/>
      <c r="C39" s="117" t="s">
        <v>98</v>
      </c>
      <c r="D39" s="155">
        <f>'ШР Интернат'!D52</f>
        <v>0</v>
      </c>
      <c r="E39" s="272">
        <f>'ШР Интернат'!E52</f>
        <v>0</v>
      </c>
      <c r="F39" s="113">
        <f>'ШР Интернат'!F52</f>
        <v>0</v>
      </c>
      <c r="G39" s="113">
        <f>'ШР Интернат'!G52</f>
        <v>0</v>
      </c>
      <c r="H39" s="113">
        <f>'ШР Интернат'!H52</f>
        <v>0</v>
      </c>
      <c r="I39" s="113">
        <f>'ШР Интернат'!I52</f>
        <v>0</v>
      </c>
      <c r="J39" s="113">
        <f>'ШР Интернат'!J52</f>
        <v>0</v>
      </c>
      <c r="K39" s="227">
        <f t="shared" si="0"/>
        <v>0</v>
      </c>
      <c r="L39" s="113"/>
    </row>
    <row r="40" spans="1:12" ht="13.5" customHeight="1" x14ac:dyDescent="0.2">
      <c r="A40" s="111"/>
      <c r="B40" s="112"/>
      <c r="C40" s="117" t="s">
        <v>60</v>
      </c>
      <c r="D40" s="155">
        <f>'ШР Интернат'!D53</f>
        <v>0</v>
      </c>
      <c r="E40" s="272">
        <f>'ШР Интернат'!E53</f>
        <v>0</v>
      </c>
      <c r="F40" s="230">
        <f>'ШР Интернат'!F53</f>
        <v>0</v>
      </c>
      <c r="G40" s="230">
        <f>'ШР Интернат'!G53</f>
        <v>0</v>
      </c>
      <c r="H40" s="230">
        <f>'ШР Интернат'!H53</f>
        <v>0</v>
      </c>
      <c r="I40" s="230">
        <f>'ШР Интернат'!I53</f>
        <v>0</v>
      </c>
      <c r="J40" s="230">
        <f>'ШР Интернат'!J53</f>
        <v>0</v>
      </c>
      <c r="K40" s="227">
        <f>SUM(E40:J40)</f>
        <v>0</v>
      </c>
      <c r="L40" s="113"/>
    </row>
    <row r="41" spans="1:12" ht="14.25" customHeight="1" x14ac:dyDescent="0.2">
      <c r="A41" s="111"/>
      <c r="B41" s="112"/>
      <c r="C41" s="117" t="s">
        <v>12</v>
      </c>
      <c r="D41" s="156">
        <f>'ШР Интернат'!D34</f>
        <v>0</v>
      </c>
      <c r="E41" s="233">
        <f>'ШР Интернат'!E34</f>
        <v>0</v>
      </c>
      <c r="F41" s="233">
        <f>'ШР Интернат'!F34</f>
        <v>0</v>
      </c>
      <c r="G41" s="233">
        <f>'ШР Интернат'!G34</f>
        <v>0</v>
      </c>
      <c r="H41" s="233">
        <f>'ШР Интернат'!H34</f>
        <v>0</v>
      </c>
      <c r="I41" s="233">
        <f>'ШР Интернат'!I34</f>
        <v>0</v>
      </c>
      <c r="J41" s="233">
        <f>'ШР Интернат'!J34</f>
        <v>0</v>
      </c>
      <c r="K41" s="227">
        <f>SUM(E41:J41)</f>
        <v>0</v>
      </c>
      <c r="L41" s="113"/>
    </row>
    <row r="42" spans="1:12" x14ac:dyDescent="0.2">
      <c r="A42" s="111"/>
      <c r="B42" s="112"/>
      <c r="C42" s="118" t="s">
        <v>43</v>
      </c>
      <c r="D42" s="155">
        <f>'ШР Интернат'!D55</f>
        <v>0</v>
      </c>
      <c r="E42" s="272">
        <f>'ШР Интернат'!E55</f>
        <v>0</v>
      </c>
      <c r="F42" s="230">
        <f>'ШР Интернат'!F55</f>
        <v>0</v>
      </c>
      <c r="G42" s="230">
        <f>'ШР Интернат'!G55</f>
        <v>0</v>
      </c>
      <c r="H42" s="230">
        <f>'ШР Интернат'!H55</f>
        <v>0</v>
      </c>
      <c r="I42" s="230">
        <f>'ШР Интернат'!I55</f>
        <v>0</v>
      </c>
      <c r="J42" s="230">
        <f>'ШР Интернат'!J55</f>
        <v>0</v>
      </c>
      <c r="K42" s="227">
        <f t="shared" ref="K42:K43" si="2">SUM(E42:J42)</f>
        <v>0</v>
      </c>
      <c r="L42" s="113"/>
    </row>
    <row r="43" spans="1:12" x14ac:dyDescent="0.2">
      <c r="A43" s="111"/>
      <c r="B43" s="112"/>
      <c r="C43" s="117" t="s">
        <v>28</v>
      </c>
      <c r="D43" s="156">
        <f>'ШР Интернат'!D36+'ШР Интернат'!D56</f>
        <v>0</v>
      </c>
      <c r="E43" s="233">
        <f>'ШР Интернат'!E36+'ШР Интернат'!E56</f>
        <v>0</v>
      </c>
      <c r="F43" s="234">
        <f>'ШР Интернат'!F36+'ШР Интернат'!F56</f>
        <v>0</v>
      </c>
      <c r="G43" s="234">
        <f>'ШР Интернат'!G36+'ШР Интернат'!G56</f>
        <v>0</v>
      </c>
      <c r="H43" s="234">
        <f>'ШР Интернат'!H36+'ШР Интернат'!H56</f>
        <v>0</v>
      </c>
      <c r="I43" s="234">
        <f>'ШР Интернат'!I36+'ШР Интернат'!I56</f>
        <v>0</v>
      </c>
      <c r="J43" s="234">
        <f>'ШР Интернат'!J36+'ШР Интернат'!J56</f>
        <v>0</v>
      </c>
      <c r="K43" s="227">
        <f t="shared" si="2"/>
        <v>0</v>
      </c>
      <c r="L43" s="113"/>
    </row>
    <row r="44" spans="1:12" x14ac:dyDescent="0.2">
      <c r="A44" s="111"/>
      <c r="B44" s="112"/>
      <c r="C44" s="117" t="s">
        <v>29</v>
      </c>
      <c r="D44" s="155">
        <f>'ШР Интернат'!D33</f>
        <v>0</v>
      </c>
      <c r="E44" s="272">
        <f>'ШР Интернат'!E33</f>
        <v>0</v>
      </c>
      <c r="F44" s="113">
        <f>'ШР Интернат'!F33</f>
        <v>0</v>
      </c>
      <c r="G44" s="113">
        <f>'ШР Интернат'!G33</f>
        <v>0</v>
      </c>
      <c r="H44" s="113">
        <f>'ШР Интернат'!H33</f>
        <v>0</v>
      </c>
      <c r="I44" s="113">
        <f>'ШР Интернат'!I33</f>
        <v>0</v>
      </c>
      <c r="J44" s="113">
        <f>'ШР Интернат'!J33</f>
        <v>0</v>
      </c>
      <c r="K44" s="227">
        <f t="shared" si="0"/>
        <v>0</v>
      </c>
      <c r="L44" s="113"/>
    </row>
    <row r="45" spans="1:12" x14ac:dyDescent="0.2">
      <c r="A45" s="111"/>
      <c r="B45" s="112"/>
      <c r="C45" s="117" t="s">
        <v>26</v>
      </c>
      <c r="D45" s="156">
        <f>'ШР Интернат'!D35+'ШР Интернат'!D58</f>
        <v>0</v>
      </c>
      <c r="E45" s="233">
        <f>'ШР Интернат'!E35+'ШР Интернат'!E58</f>
        <v>0</v>
      </c>
      <c r="F45" s="234">
        <f>'ШР Интернат'!F35+'ШР Интернат'!F58</f>
        <v>0</v>
      </c>
      <c r="G45" s="234">
        <f>'ШР Интернат'!G35+'ШР Интернат'!G58</f>
        <v>0</v>
      </c>
      <c r="H45" s="234">
        <f>'ШР Интернат'!H35+'ШР Интернат'!H58</f>
        <v>0</v>
      </c>
      <c r="I45" s="234">
        <f>'ШР Интернат'!I35+'ШР Интернат'!I58</f>
        <v>0</v>
      </c>
      <c r="J45" s="234">
        <f>'ШР Интернат'!J35+'ШР Интернат'!J58</f>
        <v>0</v>
      </c>
      <c r="K45" s="227">
        <f t="shared" si="0"/>
        <v>0</v>
      </c>
      <c r="L45" s="119"/>
    </row>
    <row r="46" spans="1:12" ht="14.25" customHeight="1" x14ac:dyDescent="0.2">
      <c r="A46" s="111"/>
      <c r="B46" s="112"/>
      <c r="C46" s="117" t="s">
        <v>67</v>
      </c>
      <c r="D46" s="155">
        <f>'ШР Интернат'!D59</f>
        <v>0</v>
      </c>
      <c r="E46" s="272">
        <f>'ШР Интернат'!E59</f>
        <v>0</v>
      </c>
      <c r="F46" s="230">
        <f>'ШР Интернат'!F59</f>
        <v>0</v>
      </c>
      <c r="G46" s="230">
        <f>'ШР Интернат'!G59</f>
        <v>0</v>
      </c>
      <c r="H46" s="230">
        <f>'ШР Интернат'!H59</f>
        <v>0</v>
      </c>
      <c r="I46" s="230">
        <f>'ШР Интернат'!I59</f>
        <v>0</v>
      </c>
      <c r="J46" s="230">
        <f>'ШР Интернат'!J59</f>
        <v>0</v>
      </c>
      <c r="K46" s="227">
        <f t="shared" si="0"/>
        <v>0</v>
      </c>
      <c r="L46" s="113"/>
    </row>
    <row r="47" spans="1:12" x14ac:dyDescent="0.2">
      <c r="A47" s="111"/>
      <c r="B47" s="112"/>
      <c r="C47" s="117" t="s">
        <v>13</v>
      </c>
      <c r="D47" s="155">
        <f>'ШР Интернат'!D37+'ШР Интернат'!D60</f>
        <v>0</v>
      </c>
      <c r="E47" s="272">
        <f>'ШР Интернат'!E37+'ШР Интернат'!E60</f>
        <v>0</v>
      </c>
      <c r="F47" s="230">
        <f>'ШР Интернат'!F37+'ШР Интернат'!F60</f>
        <v>0</v>
      </c>
      <c r="G47" s="230">
        <f>'ШР Интернат'!G37+'ШР Интернат'!G60</f>
        <v>0</v>
      </c>
      <c r="H47" s="230">
        <f>'ШР Интернат'!H37+'ШР Интернат'!H60</f>
        <v>0</v>
      </c>
      <c r="I47" s="230">
        <f>'ШР Интернат'!I37+'ШР Интернат'!I60</f>
        <v>0</v>
      </c>
      <c r="J47" s="230">
        <f>'ШР Интернат'!J37+'ШР Интернат'!J60</f>
        <v>0</v>
      </c>
      <c r="K47" s="228">
        <f t="shared" si="0"/>
        <v>0</v>
      </c>
      <c r="L47" s="119"/>
    </row>
    <row r="48" spans="1:12" x14ac:dyDescent="0.2">
      <c r="A48" s="111"/>
      <c r="B48" s="112"/>
      <c r="C48" s="117" t="s">
        <v>20</v>
      </c>
      <c r="D48" s="156">
        <f>'ШР Интернат'!D62</f>
        <v>0</v>
      </c>
      <c r="E48" s="233">
        <f>'ШР Интернат'!E62</f>
        <v>0</v>
      </c>
      <c r="F48" s="233">
        <f>'ШР Интернат'!F62</f>
        <v>0</v>
      </c>
      <c r="G48" s="233">
        <f>'ШР Интернат'!G62</f>
        <v>0</v>
      </c>
      <c r="H48" s="233">
        <f>'ШР Интернат'!H62</f>
        <v>0</v>
      </c>
      <c r="I48" s="233">
        <f>'ШР Интернат'!I62</f>
        <v>0</v>
      </c>
      <c r="J48" s="233">
        <f>'ШР Интернат'!J62</f>
        <v>0</v>
      </c>
      <c r="K48" s="227">
        <f t="shared" si="0"/>
        <v>0</v>
      </c>
      <c r="L48" s="113"/>
    </row>
    <row r="49" spans="1:12" x14ac:dyDescent="0.2">
      <c r="A49" s="111"/>
      <c r="B49" s="112"/>
      <c r="C49" s="117" t="s">
        <v>21</v>
      </c>
      <c r="D49" s="156">
        <f>'ШР Интернат'!D63</f>
        <v>0</v>
      </c>
      <c r="E49" s="233">
        <f>'ШР Интернат'!E63</f>
        <v>0</v>
      </c>
      <c r="F49" s="235">
        <f>'ШР Интернат'!F63</f>
        <v>0</v>
      </c>
      <c r="G49" s="235">
        <f>'ШР Интернат'!G63</f>
        <v>0</v>
      </c>
      <c r="H49" s="235">
        <f>'ШР Интернат'!H63</f>
        <v>0</v>
      </c>
      <c r="I49" s="235">
        <f>'ШР Интернат'!I63</f>
        <v>0</v>
      </c>
      <c r="J49" s="235">
        <f>'ШР Интернат'!J63</f>
        <v>0</v>
      </c>
      <c r="K49" s="227">
        <f t="shared" si="0"/>
        <v>0</v>
      </c>
      <c r="L49" s="113"/>
    </row>
    <row r="50" spans="1:12" ht="13.5" customHeight="1" x14ac:dyDescent="0.2">
      <c r="A50" s="111"/>
      <c r="B50" s="112"/>
      <c r="C50" s="118" t="s">
        <v>22</v>
      </c>
      <c r="D50" s="156">
        <f>'ШР Интернат'!D64</f>
        <v>0</v>
      </c>
      <c r="E50" s="233">
        <f>'ШР Интернат'!E64</f>
        <v>0</v>
      </c>
      <c r="F50" s="235">
        <f>'ШР Интернат'!F64</f>
        <v>0</v>
      </c>
      <c r="G50" s="235">
        <f>'ШР Интернат'!G64</f>
        <v>0</v>
      </c>
      <c r="H50" s="235">
        <f>'ШР Интернат'!H64</f>
        <v>0</v>
      </c>
      <c r="I50" s="235">
        <f>'ШР Интернат'!I64</f>
        <v>0</v>
      </c>
      <c r="J50" s="235">
        <f>'ШР Интернат'!J64</f>
        <v>0</v>
      </c>
      <c r="K50" s="227">
        <f t="shared" si="0"/>
        <v>0</v>
      </c>
      <c r="L50" s="113"/>
    </row>
    <row r="51" spans="1:12" x14ac:dyDescent="0.2">
      <c r="A51" s="111"/>
      <c r="B51" s="112"/>
      <c r="C51" s="117" t="s">
        <v>47</v>
      </c>
      <c r="D51" s="156">
        <f>'ШР Интернат'!D65</f>
        <v>0</v>
      </c>
      <c r="E51" s="233">
        <f>'ШР Интернат'!E65</f>
        <v>0</v>
      </c>
      <c r="F51" s="233">
        <f>'ШР Интернат'!F65</f>
        <v>0</v>
      </c>
      <c r="G51" s="233">
        <f>'ШР Интернат'!G65</f>
        <v>0</v>
      </c>
      <c r="H51" s="233">
        <f>'ШР Интернат'!H65</f>
        <v>0</v>
      </c>
      <c r="I51" s="233">
        <f>'ШР Интернат'!I65</f>
        <v>0</v>
      </c>
      <c r="J51" s="233">
        <f>'ШР Интернат'!J65</f>
        <v>0</v>
      </c>
      <c r="K51" s="227">
        <f t="shared" si="0"/>
        <v>0</v>
      </c>
      <c r="L51" s="113"/>
    </row>
    <row r="52" spans="1:12" x14ac:dyDescent="0.2">
      <c r="A52" s="111"/>
      <c r="B52" s="112"/>
      <c r="C52" s="117" t="s">
        <v>61</v>
      </c>
      <c r="D52" s="157">
        <f>'ШР Интернат'!D66</f>
        <v>0</v>
      </c>
      <c r="E52" s="233">
        <f>'ШР Интернат'!E66</f>
        <v>0</v>
      </c>
      <c r="F52" s="235">
        <f>'ШР Интернат'!F66</f>
        <v>0</v>
      </c>
      <c r="G52" s="235">
        <f>'ШР Интернат'!G66</f>
        <v>0</v>
      </c>
      <c r="H52" s="235">
        <f>'ШР Интернат'!H66</f>
        <v>0</v>
      </c>
      <c r="I52" s="235">
        <f>'ШР Интернат'!I66</f>
        <v>0</v>
      </c>
      <c r="J52" s="235">
        <f>'ШР Интернат'!J66</f>
        <v>0</v>
      </c>
      <c r="K52" s="227">
        <f>SUM(E52:J52)</f>
        <v>0</v>
      </c>
      <c r="L52" s="113"/>
    </row>
    <row r="53" spans="1:12" x14ac:dyDescent="0.2">
      <c r="A53" s="111"/>
      <c r="B53" s="112"/>
      <c r="C53" s="116" t="s">
        <v>64</v>
      </c>
      <c r="D53" s="157">
        <f>'ШР Интернат'!D41</f>
        <v>0</v>
      </c>
      <c r="E53" s="233">
        <f>'ШР Интернат'!E41</f>
        <v>0</v>
      </c>
      <c r="F53" s="235">
        <f>'ШР Интернат'!F41</f>
        <v>0</v>
      </c>
      <c r="G53" s="235">
        <f>'ШР Интернат'!G41</f>
        <v>0</v>
      </c>
      <c r="H53" s="235">
        <f>'ШР Интернат'!H41</f>
        <v>0</v>
      </c>
      <c r="I53" s="235">
        <f>'ШР Интернат'!I41</f>
        <v>0</v>
      </c>
      <c r="J53" s="235">
        <f>'ШР Интернат'!J41</f>
        <v>0</v>
      </c>
      <c r="K53" s="227">
        <f t="shared" ref="K53" si="3">SUM(E53:J53)</f>
        <v>0</v>
      </c>
      <c r="L53" s="113"/>
    </row>
    <row r="54" spans="1:12" x14ac:dyDescent="0.2">
      <c r="A54" s="111"/>
      <c r="B54" s="112"/>
      <c r="C54" s="120" t="s">
        <v>38</v>
      </c>
      <c r="D54" s="157">
        <f>'ШР Интернат'!D67</f>
        <v>0</v>
      </c>
      <c r="E54" s="233">
        <f>'ШР Интернат'!E67</f>
        <v>0</v>
      </c>
      <c r="F54" s="235">
        <f>'ШР Интернат'!F67</f>
        <v>0</v>
      </c>
      <c r="G54" s="235">
        <f>'ШР Интернат'!G67</f>
        <v>0</v>
      </c>
      <c r="H54" s="235">
        <f>'ШР Интернат'!H67</f>
        <v>0</v>
      </c>
      <c r="I54" s="235">
        <f>'ШР Интернат'!I67</f>
        <v>0</v>
      </c>
      <c r="J54" s="235">
        <f>'ШР Интернат'!J67</f>
        <v>0</v>
      </c>
      <c r="K54" s="227">
        <f t="shared" ref="K54:K57" si="4">SUM(E54:J54)</f>
        <v>0</v>
      </c>
      <c r="L54" s="113"/>
    </row>
    <row r="55" spans="1:12" x14ac:dyDescent="0.2">
      <c r="A55" s="111"/>
      <c r="B55" s="112"/>
      <c r="C55" s="117" t="s">
        <v>62</v>
      </c>
      <c r="D55" s="157">
        <f>'ШР Интернат'!D68</f>
        <v>0</v>
      </c>
      <c r="E55" s="233">
        <f>'ШР Интернат'!E43</f>
        <v>0</v>
      </c>
      <c r="F55" s="235">
        <f>'ШР Интернат'!F68</f>
        <v>0</v>
      </c>
      <c r="G55" s="235">
        <f>'ШР Интернат'!G68</f>
        <v>0</v>
      </c>
      <c r="H55" s="235">
        <f>'ШР Интернат'!H68</f>
        <v>0</v>
      </c>
      <c r="I55" s="235">
        <f>'ШР Интернат'!I68</f>
        <v>0</v>
      </c>
      <c r="J55" s="235">
        <f>'ШР Интернат'!J68</f>
        <v>0</v>
      </c>
      <c r="K55" s="227">
        <f t="shared" si="4"/>
        <v>0</v>
      </c>
      <c r="L55" s="113"/>
    </row>
    <row r="56" spans="1:12" x14ac:dyDescent="0.2">
      <c r="A56" s="111"/>
      <c r="B56" s="112"/>
      <c r="C56" s="110" t="s">
        <v>30</v>
      </c>
      <c r="D56" s="157">
        <f>'ШР Интернат'!D69</f>
        <v>0</v>
      </c>
      <c r="E56" s="233">
        <f>'ШР Интернат'!E69</f>
        <v>0</v>
      </c>
      <c r="F56" s="235">
        <f>'ШР Интернат'!F69</f>
        <v>0</v>
      </c>
      <c r="G56" s="235">
        <f>'ШР Интернат'!G69</f>
        <v>0</v>
      </c>
      <c r="H56" s="235">
        <f>'ШР Интернат'!H69</f>
        <v>0</v>
      </c>
      <c r="I56" s="235">
        <f>'ШР Интернат'!I69</f>
        <v>0</v>
      </c>
      <c r="J56" s="235">
        <f>'ШР Интернат'!J69</f>
        <v>0</v>
      </c>
      <c r="K56" s="227">
        <f t="shared" si="4"/>
        <v>0</v>
      </c>
      <c r="L56" s="113"/>
    </row>
    <row r="57" spans="1:12" x14ac:dyDescent="0.2">
      <c r="A57" s="111"/>
      <c r="B57" s="112"/>
      <c r="C57" s="118" t="s">
        <v>25</v>
      </c>
      <c r="D57" s="157">
        <f>'ШР Интернат'!D70</f>
        <v>0</v>
      </c>
      <c r="E57" s="233">
        <f>'ШР Интернат'!E70</f>
        <v>0</v>
      </c>
      <c r="F57" s="235">
        <f>'ШР Интернат'!F70</f>
        <v>0</v>
      </c>
      <c r="G57" s="235">
        <f>'ШР Интернат'!G70</f>
        <v>0</v>
      </c>
      <c r="H57" s="235">
        <f>'ШР Интернат'!H70</f>
        <v>0</v>
      </c>
      <c r="I57" s="235">
        <f>'ШР Интернат'!I70</f>
        <v>0</v>
      </c>
      <c r="J57" s="235">
        <f>'ШР Интернат'!J70</f>
        <v>0</v>
      </c>
      <c r="K57" s="227">
        <f t="shared" si="4"/>
        <v>0</v>
      </c>
      <c r="L57" s="113"/>
    </row>
    <row r="58" spans="1:12" ht="14.25" customHeight="1" x14ac:dyDescent="0.2">
      <c r="A58" s="111"/>
      <c r="B58" s="112"/>
      <c r="C58" s="117" t="s">
        <v>23</v>
      </c>
      <c r="D58" s="157">
        <f>'ШР Интернат'!D43+'ШР Интернат'!D71</f>
        <v>0</v>
      </c>
      <c r="E58" s="233">
        <f>'ШР Интернат'!E43+'ШР Интернат'!E71</f>
        <v>0</v>
      </c>
      <c r="F58" s="233">
        <f>'ШР Интернат'!F43+'ШР Интернат'!F71</f>
        <v>0</v>
      </c>
      <c r="G58" s="233">
        <f>'ШР Интернат'!G43+'ШР Интернат'!G71</f>
        <v>0</v>
      </c>
      <c r="H58" s="233">
        <f>'ШР Интернат'!H43+'ШР Интернат'!H71</f>
        <v>0</v>
      </c>
      <c r="I58" s="233">
        <f>'ШР Интернат'!I43+'ШР Интернат'!I71</f>
        <v>0</v>
      </c>
      <c r="J58" s="233">
        <f>'ШР Интернат'!J43+'ШР Интернат'!J71</f>
        <v>0</v>
      </c>
      <c r="K58" s="236">
        <f>'ШР Интернат'!K43+'ШР Интернат'!K71</f>
        <v>0</v>
      </c>
      <c r="L58" s="113"/>
    </row>
    <row r="59" spans="1:12" ht="13.5" customHeight="1" x14ac:dyDescent="0.2">
      <c r="A59" s="111"/>
      <c r="B59" s="112"/>
      <c r="C59" s="118" t="s">
        <v>44</v>
      </c>
      <c r="D59" s="157">
        <f>'ШР Интернат'!D72</f>
        <v>0</v>
      </c>
      <c r="E59" s="233">
        <f>'ШР Интернат'!E72</f>
        <v>0</v>
      </c>
      <c r="F59" s="235">
        <f>'ШР Интернат'!F72</f>
        <v>0</v>
      </c>
      <c r="G59" s="235">
        <f>'ШР Интернат'!G72</f>
        <v>0</v>
      </c>
      <c r="H59" s="235">
        <f>'ШР Интернат'!H72</f>
        <v>0</v>
      </c>
      <c r="I59" s="235">
        <f>'ШР Интернат'!I72</f>
        <v>0</v>
      </c>
      <c r="J59" s="235">
        <f>'ШР Интернат'!J72</f>
        <v>0</v>
      </c>
      <c r="K59" s="227">
        <f t="shared" si="0"/>
        <v>0</v>
      </c>
      <c r="L59" s="119"/>
    </row>
    <row r="60" spans="1:12" x14ac:dyDescent="0.2">
      <c r="A60" s="111"/>
      <c r="B60" s="112"/>
      <c r="C60" s="117" t="s">
        <v>24</v>
      </c>
      <c r="D60" s="157">
        <f>'ШР Интернат'!D73</f>
        <v>0</v>
      </c>
      <c r="E60" s="233">
        <f>'ШР Интернат'!E73</f>
        <v>0</v>
      </c>
      <c r="F60" s="235">
        <f>'ШР Интернат'!F73</f>
        <v>0</v>
      </c>
      <c r="G60" s="235">
        <f>'ШР Интернат'!G73</f>
        <v>0</v>
      </c>
      <c r="H60" s="235">
        <f>'ШР Интернат'!H73</f>
        <v>0</v>
      </c>
      <c r="I60" s="235">
        <f>'ШР Интернат'!I73</f>
        <v>0</v>
      </c>
      <c r="J60" s="235">
        <f>'ШР Интернат'!J73</f>
        <v>0</v>
      </c>
      <c r="K60" s="227">
        <f t="shared" si="0"/>
        <v>0</v>
      </c>
      <c r="L60" s="113"/>
    </row>
    <row r="61" spans="1:12" x14ac:dyDescent="0.2">
      <c r="A61" s="111"/>
      <c r="B61" s="112"/>
      <c r="C61" s="117" t="s">
        <v>41</v>
      </c>
      <c r="D61" s="157">
        <f>'ШР Интернат'!D38</f>
        <v>0</v>
      </c>
      <c r="E61" s="233">
        <f>'ШР Интернат'!E38</f>
        <v>0</v>
      </c>
      <c r="F61" s="235">
        <f>'ШР Интернат'!F38</f>
        <v>0</v>
      </c>
      <c r="G61" s="235">
        <f>'ШР Интернат'!G38</f>
        <v>0</v>
      </c>
      <c r="H61" s="235">
        <f>'ШР Интернат'!H38</f>
        <v>0</v>
      </c>
      <c r="I61" s="235">
        <f>'ШР Интернат'!I38</f>
        <v>0</v>
      </c>
      <c r="J61" s="235">
        <f>'ШР Интернат'!J38</f>
        <v>0</v>
      </c>
      <c r="K61" s="229">
        <f>SUM(E61:J61)</f>
        <v>0</v>
      </c>
      <c r="L61" s="113"/>
    </row>
    <row r="62" spans="1:12" x14ac:dyDescent="0.2">
      <c r="A62" s="111"/>
      <c r="B62" s="112"/>
      <c r="C62" s="117" t="s">
        <v>11</v>
      </c>
      <c r="D62" s="155">
        <f>'ШР Интернат'!D40+'ШР Интернат'!D75</f>
        <v>0</v>
      </c>
      <c r="E62" s="272">
        <f>'ШР Интернат'!E40+'ШР Интернат'!E75</f>
        <v>0</v>
      </c>
      <c r="F62" s="113">
        <f>'ШР Интернат'!F40+'ШР Интернат'!F75</f>
        <v>0</v>
      </c>
      <c r="G62" s="113">
        <f>'ШР Интернат'!G40+'ШР Интернат'!G75</f>
        <v>0</v>
      </c>
      <c r="H62" s="113">
        <f>'ШР Интернат'!H40+'ШР Интернат'!H75</f>
        <v>0</v>
      </c>
      <c r="I62" s="113">
        <f>'ШР Интернат'!I40+'ШР Интернат'!I75</f>
        <v>0</v>
      </c>
      <c r="J62" s="113">
        <f>'ШР Интернат'!J40+'ШР Интернат'!J75</f>
        <v>0</v>
      </c>
      <c r="K62" s="229">
        <f>'ШР Интернат'!K40+'ШР Интернат'!K75</f>
        <v>0</v>
      </c>
      <c r="L62" s="113"/>
    </row>
    <row r="63" spans="1:12" ht="13.5" customHeight="1" x14ac:dyDescent="0.2">
      <c r="A63" s="111"/>
      <c r="B63" s="112"/>
      <c r="C63" s="110" t="s">
        <v>6</v>
      </c>
      <c r="D63" s="157">
        <f>'ШР Интернат'!D76</f>
        <v>0</v>
      </c>
      <c r="E63" s="233">
        <f>'ШР Интернат'!E76</f>
        <v>0</v>
      </c>
      <c r="F63" s="235">
        <f>'ШР Интернат'!F76</f>
        <v>0</v>
      </c>
      <c r="G63" s="235">
        <f>'ШР Интернат'!G76</f>
        <v>0</v>
      </c>
      <c r="H63" s="235">
        <f>'ШР Интернат'!H76</f>
        <v>0</v>
      </c>
      <c r="I63" s="235">
        <f>'ШР Интернат'!I76</f>
        <v>0</v>
      </c>
      <c r="J63" s="235">
        <f>'ШР Интернат'!J76</f>
        <v>0</v>
      </c>
      <c r="K63" s="229">
        <f t="shared" ref="K63:K64" si="5">SUM(E63:J63)</f>
        <v>0</v>
      </c>
      <c r="L63" s="115"/>
    </row>
    <row r="64" spans="1:12" x14ac:dyDescent="0.2">
      <c r="A64" s="111"/>
      <c r="B64" s="112"/>
      <c r="C64" s="110" t="s">
        <v>68</v>
      </c>
      <c r="D64" s="157">
        <f>'ШР Интернат'!D77+'ШР Интернат'!D42</f>
        <v>0</v>
      </c>
      <c r="E64" s="235">
        <f>'ШР Интернат'!E77+'ШР Интернат'!E42</f>
        <v>0</v>
      </c>
      <c r="F64" s="235">
        <f>'ШР Интернат'!F77+'ШР Интернат'!F42</f>
        <v>0</v>
      </c>
      <c r="G64" s="235">
        <f>'ШР Интернат'!G77+'ШР Интернат'!G42</f>
        <v>0</v>
      </c>
      <c r="H64" s="235">
        <f>'ШР Интернат'!H77+'ШР Интернат'!H42</f>
        <v>0</v>
      </c>
      <c r="I64" s="235">
        <f>'ШР Интернат'!I77+'ШР Интернат'!I42</f>
        <v>0</v>
      </c>
      <c r="J64" s="235">
        <f>'ШР Интернат'!J77+'ШР Интернат'!J42</f>
        <v>0</v>
      </c>
      <c r="K64" s="229">
        <f t="shared" si="5"/>
        <v>0</v>
      </c>
      <c r="L64" s="113"/>
    </row>
    <row r="65" spans="1:13" x14ac:dyDescent="0.2">
      <c r="A65" s="111"/>
      <c r="B65" s="112"/>
      <c r="C65" s="117" t="s">
        <v>8</v>
      </c>
      <c r="D65" s="157">
        <f>'ШР Интернат'!D39+'ШР Интернат'!D78</f>
        <v>0</v>
      </c>
      <c r="E65" s="233">
        <f>'ШР Интернат'!E39+'ШР Интернат'!E78</f>
        <v>0</v>
      </c>
      <c r="F65" s="233">
        <f>'ШР Интернат'!F39+'ШР Интернат'!F78</f>
        <v>0</v>
      </c>
      <c r="G65" s="233">
        <f>'ШР Интернат'!G39+'ШР Интернат'!G78</f>
        <v>0</v>
      </c>
      <c r="H65" s="233">
        <f>'ШР Интернат'!H39+'ШР Интернат'!H78</f>
        <v>0</v>
      </c>
      <c r="I65" s="233">
        <f>'ШР Интернат'!I39+'ШР Интернат'!I78</f>
        <v>0</v>
      </c>
      <c r="J65" s="233">
        <f>'ШР Интернат'!J39+'ШР Интернат'!J78</f>
        <v>0</v>
      </c>
      <c r="K65" s="237">
        <f>'ШР Интернат'!K39+'ШР Интернат'!K78</f>
        <v>0</v>
      </c>
      <c r="L65" s="113"/>
    </row>
    <row r="66" spans="1:13" ht="13.5" thickBot="1" x14ac:dyDescent="0.25">
      <c r="A66" s="111"/>
      <c r="B66" s="418" t="s">
        <v>17</v>
      </c>
      <c r="C66" s="419"/>
      <c r="D66" s="158">
        <f>SUM(D18:D65)-D24</f>
        <v>0</v>
      </c>
      <c r="E66" s="121">
        <f t="shared" ref="E66:K66" si="6">SUM(E18:E65)</f>
        <v>0</v>
      </c>
      <c r="F66" s="121">
        <f t="shared" si="6"/>
        <v>0</v>
      </c>
      <c r="G66" s="121">
        <f t="shared" si="6"/>
        <v>0</v>
      </c>
      <c r="H66" s="121">
        <f t="shared" si="6"/>
        <v>0</v>
      </c>
      <c r="I66" s="121">
        <f t="shared" si="6"/>
        <v>0</v>
      </c>
      <c r="J66" s="121">
        <f t="shared" si="6"/>
        <v>0</v>
      </c>
      <c r="K66" s="122">
        <f t="shared" si="6"/>
        <v>0</v>
      </c>
      <c r="L66" s="119"/>
      <c r="M66" s="138" t="e">
        <f>ROUND(K67/(K69-K68)*100,3)</f>
        <v>#DIV/0!</v>
      </c>
    </row>
    <row r="67" spans="1:13" x14ac:dyDescent="0.2">
      <c r="A67" s="111"/>
      <c r="B67" s="420" t="s">
        <v>69</v>
      </c>
      <c r="C67" s="421"/>
      <c r="D67" s="159" t="e">
        <f>M66</f>
        <v>#DIV/0!</v>
      </c>
      <c r="E67" s="123" t="s">
        <v>70</v>
      </c>
      <c r="F67" s="123"/>
      <c r="G67" s="123"/>
      <c r="H67" s="123"/>
      <c r="I67" s="123"/>
      <c r="J67" s="124"/>
      <c r="K67" s="125">
        <f>'Расшифровка интернат '!J36+'Расшифровка интернат '!J75</f>
        <v>0</v>
      </c>
      <c r="L67" s="126"/>
    </row>
    <row r="68" spans="1:13" ht="13.5" thickBot="1" x14ac:dyDescent="0.25">
      <c r="A68" s="111"/>
      <c r="B68" s="422" t="s">
        <v>113</v>
      </c>
      <c r="C68" s="422"/>
      <c r="D68" s="422"/>
      <c r="E68" s="422"/>
      <c r="F68" s="422"/>
      <c r="G68" s="422"/>
      <c r="H68" s="422"/>
      <c r="I68" s="422"/>
      <c r="J68" s="423"/>
      <c r="K68" s="127">
        <f>'ШР Интернат'!K81</f>
        <v>0</v>
      </c>
      <c r="L68" s="128"/>
    </row>
    <row r="69" spans="1:13" ht="13.5" thickBot="1" x14ac:dyDescent="0.25">
      <c r="A69" s="111"/>
      <c r="B69" s="424" t="s">
        <v>17</v>
      </c>
      <c r="C69" s="424"/>
      <c r="D69" s="424"/>
      <c r="E69" s="424"/>
      <c r="F69" s="424"/>
      <c r="G69" s="424"/>
      <c r="H69" s="424"/>
      <c r="I69" s="424"/>
      <c r="J69" s="425"/>
      <c r="K69" s="129">
        <f>K66+K67+K68</f>
        <v>0</v>
      </c>
      <c r="L69" s="128"/>
    </row>
    <row r="70" spans="1:13" ht="13.5" thickBot="1" x14ac:dyDescent="0.25">
      <c r="A70" s="111"/>
      <c r="B70" s="428" t="s">
        <v>18</v>
      </c>
      <c r="C70" s="428"/>
      <c r="D70" s="428"/>
      <c r="E70" s="428"/>
      <c r="F70" s="428"/>
      <c r="G70" s="428"/>
      <c r="H70" s="428"/>
      <c r="I70" s="428"/>
      <c r="J70" s="429"/>
      <c r="K70" s="130">
        <f>'ШР Интернат'!K83</f>
        <v>0</v>
      </c>
      <c r="L70" s="128"/>
    </row>
    <row r="71" spans="1:13" ht="13.5" thickBot="1" x14ac:dyDescent="0.25">
      <c r="A71" s="111"/>
      <c r="B71" s="276" t="s">
        <v>121</v>
      </c>
      <c r="C71" s="277"/>
      <c r="D71" s="277"/>
      <c r="E71" s="277"/>
      <c r="F71" s="277"/>
      <c r="G71" s="277"/>
      <c r="H71" s="277"/>
      <c r="I71" s="277"/>
      <c r="J71" s="278"/>
      <c r="K71" s="279">
        <f>'ШР Интернат'!K84</f>
        <v>0</v>
      </c>
      <c r="L71" s="128"/>
    </row>
    <row r="72" spans="1:13" ht="13.5" thickBot="1" x14ac:dyDescent="0.25">
      <c r="A72" s="111"/>
      <c r="B72" s="435" t="s">
        <v>42</v>
      </c>
      <c r="C72" s="436"/>
      <c r="D72" s="131">
        <f>D66</f>
        <v>0</v>
      </c>
      <c r="E72" s="131"/>
      <c r="F72" s="131"/>
      <c r="G72" s="131"/>
      <c r="H72" s="131"/>
      <c r="I72" s="131"/>
      <c r="J72" s="131"/>
      <c r="K72" s="132">
        <f>K69+K70+K71</f>
        <v>0</v>
      </c>
      <c r="L72" s="133"/>
    </row>
    <row r="73" spans="1:13" x14ac:dyDescent="0.2">
      <c r="A73" s="134"/>
      <c r="B73" s="134"/>
      <c r="C73" s="135"/>
      <c r="D73" s="160"/>
      <c r="E73" s="134"/>
      <c r="F73" s="134"/>
      <c r="G73" s="134"/>
      <c r="H73" s="134"/>
      <c r="I73" s="134"/>
      <c r="J73" s="134"/>
      <c r="K73" s="136"/>
      <c r="L73" s="136"/>
    </row>
    <row r="74" spans="1:13" s="53" customFormat="1" ht="15.75" x14ac:dyDescent="0.25">
      <c r="C74" s="53" t="s">
        <v>91</v>
      </c>
      <c r="D74" s="91" t="s">
        <v>100</v>
      </c>
      <c r="E74" s="53" t="s">
        <v>92</v>
      </c>
    </row>
    <row r="75" spans="1:13" s="53" customFormat="1" ht="15.75" x14ac:dyDescent="0.25">
      <c r="D75" s="92" t="s">
        <v>93</v>
      </c>
      <c r="E75" s="101" t="s">
        <v>94</v>
      </c>
      <c r="F75" s="415" t="s">
        <v>95</v>
      </c>
      <c r="G75" s="415"/>
    </row>
    <row r="76" spans="1:13" s="53" customFormat="1" ht="15.75" x14ac:dyDescent="0.25">
      <c r="B76" s="93"/>
      <c r="C76" s="93"/>
      <c r="D76" s="149"/>
      <c r="J76" s="94"/>
    </row>
    <row r="77" spans="1:13" s="53" customFormat="1" ht="15.75" x14ac:dyDescent="0.25">
      <c r="B77" s="93"/>
      <c r="C77" s="95" t="s">
        <v>120</v>
      </c>
      <c r="D77" s="426"/>
      <c r="E77" s="426"/>
      <c r="F77" s="427"/>
      <c r="G77" s="427"/>
    </row>
    <row r="78" spans="1:13" s="53" customFormat="1" ht="15.75" x14ac:dyDescent="0.25">
      <c r="B78" s="93"/>
      <c r="C78" s="96"/>
      <c r="D78" s="415" t="s">
        <v>94</v>
      </c>
      <c r="E78" s="415"/>
      <c r="F78" s="415" t="s">
        <v>95</v>
      </c>
      <c r="G78" s="415"/>
    </row>
    <row r="79" spans="1:13" x14ac:dyDescent="0.2">
      <c r="C79" s="3"/>
    </row>
    <row r="80" spans="1:13" s="53" customFormat="1" ht="15.75" x14ac:dyDescent="0.25">
      <c r="B80" s="93"/>
    </row>
    <row r="81" spans="1:12" ht="15.75" x14ac:dyDescent="0.25">
      <c r="A81" s="53"/>
      <c r="B81" s="93"/>
      <c r="C81" s="3"/>
      <c r="D81" s="3"/>
      <c r="H81" s="53"/>
      <c r="I81" s="53"/>
      <c r="J81" s="53"/>
      <c r="K81" s="53"/>
      <c r="L81" s="53"/>
    </row>
    <row r="82" spans="1:12" ht="15.75" x14ac:dyDescent="0.25">
      <c r="L82" s="53"/>
    </row>
  </sheetData>
  <mergeCells count="47">
    <mergeCell ref="J25:J26"/>
    <mergeCell ref="K25:K26"/>
    <mergeCell ref="E25:E26"/>
    <mergeCell ref="F25:F26"/>
    <mergeCell ref="G25:G26"/>
    <mergeCell ref="H25:H26"/>
    <mergeCell ref="I25:I26"/>
    <mergeCell ref="B72:C72"/>
    <mergeCell ref="C5:I5"/>
    <mergeCell ref="E15:E16"/>
    <mergeCell ref="A15:B15"/>
    <mergeCell ref="F15:J15"/>
    <mergeCell ref="H23:H24"/>
    <mergeCell ref="I23:I24"/>
    <mergeCell ref="J23:J24"/>
    <mergeCell ref="A23:A24"/>
    <mergeCell ref="B23:B24"/>
    <mergeCell ref="C23:C24"/>
    <mergeCell ref="E23:E24"/>
    <mergeCell ref="F23:F24"/>
    <mergeCell ref="A25:A26"/>
    <mergeCell ref="B25:B26"/>
    <mergeCell ref="C25:C26"/>
    <mergeCell ref="M15:M16"/>
    <mergeCell ref="N15:N16"/>
    <mergeCell ref="L15:L16"/>
    <mergeCell ref="D6:E6"/>
    <mergeCell ref="F8:G8"/>
    <mergeCell ref="F9:G9"/>
    <mergeCell ref="C11:D11"/>
    <mergeCell ref="D15:D16"/>
    <mergeCell ref="K23:K24"/>
    <mergeCell ref="L23:L24"/>
    <mergeCell ref="F78:G78"/>
    <mergeCell ref="K15:K16"/>
    <mergeCell ref="B66:C66"/>
    <mergeCell ref="B67:C67"/>
    <mergeCell ref="G23:G24"/>
    <mergeCell ref="B68:J68"/>
    <mergeCell ref="B69:C69"/>
    <mergeCell ref="D69:J69"/>
    <mergeCell ref="F75:G75"/>
    <mergeCell ref="D77:E77"/>
    <mergeCell ref="F77:G77"/>
    <mergeCell ref="D78:E78"/>
    <mergeCell ref="B70:J70"/>
    <mergeCell ref="C15:C16"/>
  </mergeCells>
  <pageMargins left="3.937007874015748E-2" right="3.937007874015748E-2" top="0" bottom="0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zoomScale="80" zoomScaleNormal="80" workbookViewId="0">
      <selection activeCell="G92" sqref="G92"/>
    </sheetView>
  </sheetViews>
  <sheetFormatPr defaultColWidth="9.140625" defaultRowHeight="12.75" x14ac:dyDescent="0.2"/>
  <cols>
    <col min="1" max="1" width="5.5703125" style="97" customWidth="1"/>
    <col min="2" max="2" width="49.85546875" style="97" customWidth="1"/>
    <col min="3" max="3" width="10.85546875" style="92" customWidth="1"/>
    <col min="4" max="4" width="18.85546875" style="97" customWidth="1"/>
    <col min="5" max="5" width="17.140625" style="97" customWidth="1"/>
    <col min="6" max="6" width="10.5703125" style="97" customWidth="1"/>
    <col min="7" max="7" width="11" style="97" customWidth="1"/>
    <col min="8" max="8" width="14.7109375" style="97" customWidth="1"/>
    <col min="9" max="9" width="11" style="97" customWidth="1"/>
    <col min="10" max="10" width="23.7109375" style="97" customWidth="1"/>
    <col min="11" max="11" width="13.5703125" style="197" hidden="1" customWidth="1"/>
    <col min="12" max="12" width="16.42578125" style="97" hidden="1" customWidth="1"/>
    <col min="13" max="13" width="15.7109375" style="97" hidden="1" customWidth="1"/>
    <col min="14" max="15" width="9.140625" style="97" hidden="1" customWidth="1"/>
    <col min="16" max="17" width="0" style="97" hidden="1" customWidth="1"/>
    <col min="18" max="16384" width="9.140625" style="97"/>
  </cols>
  <sheetData>
    <row r="1" spans="1:14" s="164" customFormat="1" ht="78" customHeight="1" x14ac:dyDescent="0.25">
      <c r="A1" s="164" t="s">
        <v>104</v>
      </c>
      <c r="J1" s="53"/>
      <c r="K1" s="195"/>
      <c r="L1" s="165"/>
      <c r="M1" s="165"/>
      <c r="N1" s="165"/>
    </row>
    <row r="2" spans="1:14" s="164" customFormat="1" ht="15.75" x14ac:dyDescent="0.25">
      <c r="A2" s="166" t="s">
        <v>103</v>
      </c>
      <c r="E2" s="167"/>
      <c r="F2" s="168"/>
      <c r="G2" s="166" t="s">
        <v>110</v>
      </c>
      <c r="H2" s="166"/>
      <c r="I2" s="166"/>
      <c r="J2" s="166"/>
      <c r="K2" s="196"/>
    </row>
    <row r="3" spans="1:14" s="164" customFormat="1" ht="15.75" x14ac:dyDescent="0.25">
      <c r="A3" s="166"/>
      <c r="G3" s="169"/>
      <c r="H3" s="170"/>
      <c r="I3" s="166"/>
      <c r="J3" s="166"/>
      <c r="K3" s="196"/>
    </row>
    <row r="4" spans="1:14" ht="104.25" customHeight="1" x14ac:dyDescent="0.25">
      <c r="B4" s="472" t="s">
        <v>108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</row>
    <row r="5" spans="1:14" ht="14.25" x14ac:dyDescent="0.2">
      <c r="A5" s="171"/>
      <c r="B5" s="463">
        <f>'ШР Интернат'!B5</f>
        <v>0</v>
      </c>
      <c r="C5" s="463"/>
      <c r="D5" s="463"/>
      <c r="E5" s="463"/>
      <c r="F5" s="463"/>
      <c r="G5" s="463"/>
      <c r="H5" s="463"/>
      <c r="I5" s="463"/>
      <c r="J5" s="463"/>
    </row>
    <row r="6" spans="1:14" x14ac:dyDescent="0.2">
      <c r="A6" s="171"/>
      <c r="B6" s="171"/>
      <c r="C6" s="171"/>
      <c r="E6" s="172" t="s">
        <v>39</v>
      </c>
      <c r="F6" s="171"/>
      <c r="G6" s="171"/>
      <c r="H6" s="171"/>
      <c r="I6" s="171"/>
      <c r="J6" s="171"/>
    </row>
    <row r="7" spans="1:14" ht="0.75" customHeight="1" x14ac:dyDescent="0.2">
      <c r="B7" s="173"/>
      <c r="C7" s="173"/>
      <c r="D7" s="173"/>
      <c r="E7" s="173"/>
      <c r="F7" s="173"/>
      <c r="G7" s="173"/>
      <c r="H7" s="173"/>
      <c r="I7" s="173"/>
      <c r="J7" s="173"/>
    </row>
    <row r="8" spans="1:14" ht="16.5" thickBot="1" x14ac:dyDescent="0.3">
      <c r="E8" s="209" t="s">
        <v>131</v>
      </c>
      <c r="J8" s="174" t="s">
        <v>34</v>
      </c>
    </row>
    <row r="9" spans="1:14" ht="27.75" customHeight="1" x14ac:dyDescent="0.2">
      <c r="A9" s="464" t="s">
        <v>1</v>
      </c>
      <c r="B9" s="466" t="s">
        <v>2</v>
      </c>
      <c r="C9" s="466" t="s">
        <v>58</v>
      </c>
      <c r="D9" s="466" t="s">
        <v>54</v>
      </c>
      <c r="E9" s="466" t="s">
        <v>33</v>
      </c>
      <c r="F9" s="466"/>
      <c r="G9" s="466" t="s">
        <v>36</v>
      </c>
      <c r="H9" s="468" t="s">
        <v>48</v>
      </c>
      <c r="I9" s="466" t="s">
        <v>37</v>
      </c>
      <c r="J9" s="470" t="s">
        <v>17</v>
      </c>
      <c r="K9" s="473" t="s">
        <v>50</v>
      </c>
      <c r="L9" s="475" t="s">
        <v>51</v>
      </c>
      <c r="M9" s="477" t="s">
        <v>53</v>
      </c>
    </row>
    <row r="10" spans="1:14" ht="165" customHeight="1" thickBot="1" x14ac:dyDescent="0.25">
      <c r="A10" s="465"/>
      <c r="B10" s="467"/>
      <c r="C10" s="467"/>
      <c r="D10" s="467"/>
      <c r="E10" s="240" t="s">
        <v>32</v>
      </c>
      <c r="F10" s="241" t="s">
        <v>35</v>
      </c>
      <c r="G10" s="467"/>
      <c r="H10" s="469"/>
      <c r="I10" s="467"/>
      <c r="J10" s="471"/>
      <c r="K10" s="474"/>
      <c r="L10" s="476"/>
      <c r="M10" s="478"/>
    </row>
    <row r="11" spans="1:14" ht="12.75" customHeight="1" x14ac:dyDescent="0.25">
      <c r="A11" s="238">
        <v>1</v>
      </c>
      <c r="B11" s="239" t="str">
        <f>'Расшифровка интернат '!B10</f>
        <v>Директор</v>
      </c>
      <c r="C11" s="250">
        <f>'Расшифровка интернат '!C10</f>
        <v>0</v>
      </c>
      <c r="D11" s="250">
        <f>'Расшифровка интернат '!D10</f>
        <v>0</v>
      </c>
      <c r="E11" s="250"/>
      <c r="F11" s="250"/>
      <c r="G11" s="250"/>
      <c r="H11" s="250"/>
      <c r="I11" s="250"/>
      <c r="J11" s="269">
        <f>'Расшифровка интернат '!J10</f>
        <v>0</v>
      </c>
      <c r="K11" s="198"/>
      <c r="L11" s="203" t="e">
        <f>ROUND(J11/C11*K11,2)</f>
        <v>#DIV/0!</v>
      </c>
      <c r="M11" s="175"/>
    </row>
    <row r="12" spans="1:14" ht="15" x14ac:dyDescent="0.25">
      <c r="A12" s="188">
        <v>2</v>
      </c>
      <c r="B12" s="239" t="str">
        <f>'Расшифровка интернат '!B11</f>
        <v>Заместитель директора по УВР,ОБ</v>
      </c>
      <c r="C12" s="250">
        <f>'Расшифровка интернат '!C11</f>
        <v>0</v>
      </c>
      <c r="D12" s="250">
        <f>'Расшифровка интернат '!D11</f>
        <v>0</v>
      </c>
      <c r="E12" s="250"/>
      <c r="F12" s="250"/>
      <c r="G12" s="250">
        <f>'Расшифровка интернат '!G11</f>
        <v>0</v>
      </c>
      <c r="H12" s="250"/>
      <c r="I12" s="250"/>
      <c r="J12" s="269">
        <f>'Расшифровка интернат '!J11</f>
        <v>0</v>
      </c>
      <c r="K12" s="198"/>
      <c r="L12" s="203" t="e">
        <f t="shared" ref="L12:L35" si="0">ROUND(J12/C12*K12,2)</f>
        <v>#DIV/0!</v>
      </c>
      <c r="M12" s="175"/>
    </row>
    <row r="13" spans="1:14" ht="15" hidden="1" x14ac:dyDescent="0.25">
      <c r="A13" s="188">
        <v>3</v>
      </c>
      <c r="B13" s="239" t="str">
        <f>'Расшифровка интернат '!B12</f>
        <v>Заместитель директора по АХР</v>
      </c>
      <c r="C13" s="250">
        <f>'Расшифровка интернат '!C12</f>
        <v>0</v>
      </c>
      <c r="D13" s="250">
        <f>'Расшифровка интернат '!D12</f>
        <v>0</v>
      </c>
      <c r="E13" s="250"/>
      <c r="F13" s="250"/>
      <c r="G13" s="250">
        <f>'Расшифровка интернат '!G12</f>
        <v>0</v>
      </c>
      <c r="H13" s="250"/>
      <c r="I13" s="250"/>
      <c r="J13" s="269">
        <f>'Расшифровка интернат '!J12</f>
        <v>0</v>
      </c>
      <c r="L13" s="203" t="e">
        <f t="shared" si="0"/>
        <v>#DIV/0!</v>
      </c>
      <c r="M13" s="175"/>
    </row>
    <row r="14" spans="1:14" ht="15" x14ac:dyDescent="0.25">
      <c r="A14" s="188">
        <v>4</v>
      </c>
      <c r="B14" s="239" t="str">
        <f>'Расшифровка интернат '!B13</f>
        <v>Главный бухгалтер</v>
      </c>
      <c r="C14" s="250">
        <f>'Расшифровка интернат '!C13</f>
        <v>0</v>
      </c>
      <c r="D14" s="250">
        <f>'Расшифровка интернат '!D13</f>
        <v>0</v>
      </c>
      <c r="E14" s="250"/>
      <c r="F14" s="250"/>
      <c r="G14" s="250"/>
      <c r="H14" s="250"/>
      <c r="I14" s="250"/>
      <c r="J14" s="269">
        <f>'Расшифровка интернат '!J13</f>
        <v>0</v>
      </c>
      <c r="K14" s="198"/>
      <c r="L14" s="203" t="e">
        <f t="shared" si="0"/>
        <v>#DIV/0!</v>
      </c>
      <c r="M14" s="175"/>
    </row>
    <row r="15" spans="1:14" ht="15" x14ac:dyDescent="0.25">
      <c r="A15" s="188">
        <v>5</v>
      </c>
      <c r="B15" s="239" t="str">
        <f>'Расшифровка интернат '!B14</f>
        <v>Заведующий библиотекой</v>
      </c>
      <c r="C15" s="250">
        <f>'Расшифровка интернат '!C14</f>
        <v>0</v>
      </c>
      <c r="D15" s="250">
        <f>'Расшифровка интернат '!D14</f>
        <v>0</v>
      </c>
      <c r="E15" s="250"/>
      <c r="F15" s="250"/>
      <c r="G15" s="250"/>
      <c r="H15" s="250"/>
      <c r="I15" s="250"/>
      <c r="J15" s="269">
        <f>'Расшифровка интернат '!J14</f>
        <v>0</v>
      </c>
      <c r="K15" s="198"/>
      <c r="L15" s="203" t="e">
        <f t="shared" si="0"/>
        <v>#DIV/0!</v>
      </c>
      <c r="M15" s="175"/>
    </row>
    <row r="16" spans="1:14" ht="15" x14ac:dyDescent="0.25">
      <c r="A16" s="188">
        <v>6</v>
      </c>
      <c r="B16" s="239" t="str">
        <f>'Расшифровка интернат '!B15</f>
        <v>Учитель</v>
      </c>
      <c r="C16" s="250">
        <f>'Расшифровка интернат '!C15</f>
        <v>0</v>
      </c>
      <c r="D16" s="250">
        <f>'Расшифровка интернат '!D15</f>
        <v>0</v>
      </c>
      <c r="E16" s="250"/>
      <c r="F16" s="250"/>
      <c r="G16" s="250">
        <f>'Расшифровка интернат '!G15</f>
        <v>0</v>
      </c>
      <c r="H16" s="250"/>
      <c r="I16" s="250">
        <f>'Расшифровка интернат '!I15</f>
        <v>0</v>
      </c>
      <c r="J16" s="269">
        <f>'Расшифровка интернат '!J15</f>
        <v>0</v>
      </c>
      <c r="K16" s="198"/>
      <c r="L16" s="203" t="e">
        <f t="shared" si="0"/>
        <v>#DIV/0!</v>
      </c>
      <c r="M16" s="175"/>
    </row>
    <row r="17" spans="1:13" ht="15" hidden="1" x14ac:dyDescent="0.25">
      <c r="A17" s="188">
        <v>7</v>
      </c>
      <c r="B17" s="239" t="str">
        <f>'Расшифровка интернат '!B16</f>
        <v>Учитель на дому</v>
      </c>
      <c r="C17" s="250">
        <f>'Расшифровка интернат '!C16</f>
        <v>0</v>
      </c>
      <c r="D17" s="250">
        <f>'Расшифровка интернат '!D16</f>
        <v>0</v>
      </c>
      <c r="E17" s="250"/>
      <c r="F17" s="250"/>
      <c r="G17" s="250">
        <f>'Расшифровка интернат '!G16</f>
        <v>0</v>
      </c>
      <c r="H17" s="250"/>
      <c r="I17" s="250">
        <f>'Расшифровка интернат '!I16</f>
        <v>0</v>
      </c>
      <c r="J17" s="269">
        <f>'Расшифровка интернат '!J16</f>
        <v>0</v>
      </c>
      <c r="K17" s="198"/>
      <c r="L17" s="203"/>
      <c r="M17" s="175"/>
    </row>
    <row r="18" spans="1:13" ht="15" hidden="1" x14ac:dyDescent="0.25">
      <c r="A18" s="188">
        <v>8</v>
      </c>
      <c r="B18" s="239" t="str">
        <f>'Расшифровка интернат '!B17</f>
        <v xml:space="preserve">Преподаватель - организатор ОБЖ  </v>
      </c>
      <c r="C18" s="250">
        <f>'Расшифровка интернат '!C17</f>
        <v>0</v>
      </c>
      <c r="D18" s="250">
        <f>'Расшифровка интернат '!D17</f>
        <v>0</v>
      </c>
      <c r="E18" s="250"/>
      <c r="F18" s="250"/>
      <c r="G18" s="250">
        <f>'Расшифровка интернат '!G17</f>
        <v>0</v>
      </c>
      <c r="H18" s="250"/>
      <c r="I18" s="250">
        <f>'Расшифровка интернат '!I17</f>
        <v>0</v>
      </c>
      <c r="J18" s="269">
        <f>'Расшифровка интернат '!J17</f>
        <v>0</v>
      </c>
      <c r="L18" s="203" t="e">
        <f t="shared" si="0"/>
        <v>#DIV/0!</v>
      </c>
      <c r="M18" s="175"/>
    </row>
    <row r="19" spans="1:13" ht="15" x14ac:dyDescent="0.25">
      <c r="A19" s="188">
        <v>7</v>
      </c>
      <c r="B19" s="239" t="str">
        <f>'Расшифровка интернат '!B18</f>
        <v>Учитель-логопед (учитель-дефектолог)</v>
      </c>
      <c r="C19" s="250">
        <f>'Расшифровка интернат '!C18</f>
        <v>0</v>
      </c>
      <c r="D19" s="250">
        <f>'Расшифровка интернат '!D18</f>
        <v>0</v>
      </c>
      <c r="E19" s="250"/>
      <c r="F19" s="250"/>
      <c r="G19" s="250"/>
      <c r="H19" s="250"/>
      <c r="I19" s="250"/>
      <c r="J19" s="269">
        <f>'Расшифровка интернат '!J18</f>
        <v>0</v>
      </c>
      <c r="K19" s="198"/>
      <c r="L19" s="203" t="e">
        <f t="shared" si="0"/>
        <v>#DIV/0!</v>
      </c>
      <c r="M19" s="175"/>
    </row>
    <row r="20" spans="1:13" ht="15" x14ac:dyDescent="0.25">
      <c r="A20" s="188">
        <v>8</v>
      </c>
      <c r="B20" s="239" t="str">
        <f>'Расшифровка интернат '!B19</f>
        <v xml:space="preserve">Педагог-психолог </v>
      </c>
      <c r="C20" s="250">
        <f>'Расшифровка интернат '!C19</f>
        <v>0</v>
      </c>
      <c r="D20" s="250">
        <f>'Расшифровка интернат '!D19</f>
        <v>0</v>
      </c>
      <c r="E20" s="250"/>
      <c r="F20" s="250"/>
      <c r="G20" s="250"/>
      <c r="H20" s="250">
        <f>'Расшифровка интернат '!H19</f>
        <v>0</v>
      </c>
      <c r="I20" s="250"/>
      <c r="J20" s="269">
        <f>'Расшифровка интернат '!J19</f>
        <v>0</v>
      </c>
      <c r="K20" s="198"/>
      <c r="L20" s="203" t="e">
        <f t="shared" si="0"/>
        <v>#DIV/0!</v>
      </c>
      <c r="M20" s="175"/>
    </row>
    <row r="21" spans="1:13" ht="15" x14ac:dyDescent="0.25">
      <c r="A21" s="188">
        <v>9</v>
      </c>
      <c r="B21" s="239" t="str">
        <f>'Расшифровка интернат '!B20</f>
        <v>Социальный педагог</v>
      </c>
      <c r="C21" s="250">
        <f>'Расшифровка интернат '!C20</f>
        <v>0</v>
      </c>
      <c r="D21" s="250">
        <f>'Расшифровка интернат '!D20</f>
        <v>0</v>
      </c>
      <c r="E21" s="250"/>
      <c r="F21" s="250"/>
      <c r="G21" s="250"/>
      <c r="H21" s="250">
        <f>'Расшифровка интернат '!H20</f>
        <v>0</v>
      </c>
      <c r="I21" s="250"/>
      <c r="J21" s="269">
        <f>'Расшифровка интернат '!J20</f>
        <v>0</v>
      </c>
      <c r="K21" s="198"/>
      <c r="L21" s="203" t="e">
        <f t="shared" si="0"/>
        <v>#DIV/0!</v>
      </c>
      <c r="M21" s="175"/>
    </row>
    <row r="22" spans="1:13" ht="15" x14ac:dyDescent="0.25">
      <c r="A22" s="188">
        <v>10</v>
      </c>
      <c r="B22" s="239" t="str">
        <f>'Расшифровка интернат '!B21</f>
        <v>Педагог - организатор</v>
      </c>
      <c r="C22" s="250">
        <f>'Расшифровка интернат '!C21</f>
        <v>0</v>
      </c>
      <c r="D22" s="250">
        <f>'Расшифровка интернат '!D21</f>
        <v>0</v>
      </c>
      <c r="E22" s="250"/>
      <c r="F22" s="250"/>
      <c r="G22" s="250"/>
      <c r="H22" s="250">
        <f>'Расшифровка интернат '!H21</f>
        <v>0</v>
      </c>
      <c r="I22" s="250">
        <f>'Расшифровка интернат '!I21</f>
        <v>0</v>
      </c>
      <c r="J22" s="269">
        <f>'Расшифровка интернат '!J21</f>
        <v>0</v>
      </c>
      <c r="K22" s="198"/>
      <c r="L22" s="203" t="e">
        <f t="shared" si="0"/>
        <v>#DIV/0!</v>
      </c>
      <c r="M22" s="175" t="s">
        <v>101</v>
      </c>
    </row>
    <row r="23" spans="1:13" ht="15" x14ac:dyDescent="0.25">
      <c r="A23" s="188">
        <v>11</v>
      </c>
      <c r="B23" s="239" t="str">
        <f>'Расшифровка интернат '!B22</f>
        <v>Педагог дополнительного образования</v>
      </c>
      <c r="C23" s="250">
        <f>'Расшифровка интернат '!C22</f>
        <v>0</v>
      </c>
      <c r="D23" s="250">
        <f>'Расшифровка интернат '!D22</f>
        <v>0</v>
      </c>
      <c r="E23" s="250"/>
      <c r="F23" s="250"/>
      <c r="G23" s="250">
        <f>'Расшифровка интернат '!G22</f>
        <v>0</v>
      </c>
      <c r="H23" s="250">
        <f>'Расшифровка интернат '!H22</f>
        <v>0</v>
      </c>
      <c r="I23" s="250"/>
      <c r="J23" s="269">
        <f>'Расшифровка интернат '!J22</f>
        <v>0</v>
      </c>
      <c r="K23" s="198"/>
      <c r="L23" s="203" t="e">
        <f t="shared" si="0"/>
        <v>#DIV/0!</v>
      </c>
      <c r="M23" s="175"/>
    </row>
    <row r="24" spans="1:13" ht="15" hidden="1" x14ac:dyDescent="0.25">
      <c r="A24" s="188">
        <v>14</v>
      </c>
      <c r="B24" s="239" t="str">
        <f>'Расшифровка интернат '!B23</f>
        <v>Старший воспитатель</v>
      </c>
      <c r="C24" s="250">
        <f>'Расшифровка интернат '!C23</f>
        <v>0</v>
      </c>
      <c r="D24" s="250">
        <f>'Расшифровка интернат '!D23</f>
        <v>0</v>
      </c>
      <c r="E24" s="250"/>
      <c r="F24" s="250"/>
      <c r="G24" s="250">
        <f>'Расшифровка интернат '!G23</f>
        <v>0</v>
      </c>
      <c r="H24" s="250">
        <f>'Расшифровка интернат '!H23</f>
        <v>0</v>
      </c>
      <c r="I24" s="250"/>
      <c r="J24" s="269">
        <f>'Расшифровка интернат '!J23</f>
        <v>0</v>
      </c>
      <c r="L24" s="203" t="e">
        <f t="shared" si="0"/>
        <v>#DIV/0!</v>
      </c>
      <c r="M24" s="175"/>
    </row>
    <row r="25" spans="1:13" ht="15" x14ac:dyDescent="0.25">
      <c r="A25" s="188">
        <v>12</v>
      </c>
      <c r="B25" s="239" t="str">
        <f>'Расшифровка интернат '!B24</f>
        <v>Секретарь  (делопроизводитель)</v>
      </c>
      <c r="C25" s="250">
        <f>'Расшифровка интернат '!C24</f>
        <v>0</v>
      </c>
      <c r="D25" s="250">
        <f>'Расшифровка интернат '!D24</f>
        <v>0</v>
      </c>
      <c r="E25" s="250"/>
      <c r="F25" s="250"/>
      <c r="G25" s="250"/>
      <c r="H25" s="250"/>
      <c r="I25" s="250"/>
      <c r="J25" s="269">
        <f>'Расшифровка интернат '!J24</f>
        <v>0</v>
      </c>
      <c r="K25" s="198"/>
      <c r="L25" s="203" t="e">
        <f t="shared" si="0"/>
        <v>#DIV/0!</v>
      </c>
      <c r="M25" s="176"/>
    </row>
    <row r="26" spans="1:13" ht="15" x14ac:dyDescent="0.25">
      <c r="A26" s="188">
        <v>13</v>
      </c>
      <c r="B26" s="239" t="str">
        <f>'Расшифровка интернат '!B25</f>
        <v>Библиотекарь</v>
      </c>
      <c r="C26" s="250">
        <f>'Расшифровка интернат '!C25</f>
        <v>0</v>
      </c>
      <c r="D26" s="250">
        <f>'Расшифровка интернат '!D25</f>
        <v>0</v>
      </c>
      <c r="E26" s="250"/>
      <c r="F26" s="250"/>
      <c r="G26" s="250"/>
      <c r="H26" s="250"/>
      <c r="I26" s="250"/>
      <c r="J26" s="269">
        <f>'Расшифровка интернат '!J25</f>
        <v>0</v>
      </c>
      <c r="K26" s="198"/>
      <c r="L26" s="203" t="e">
        <f t="shared" si="0"/>
        <v>#DIV/0!</v>
      </c>
      <c r="M26" s="176"/>
    </row>
    <row r="27" spans="1:13" ht="15" x14ac:dyDescent="0.25">
      <c r="A27" s="188">
        <v>14</v>
      </c>
      <c r="B27" s="239" t="str">
        <f>'Расшифровка интернат '!B26</f>
        <v>Лаборант</v>
      </c>
      <c r="C27" s="250">
        <f>'Расшифровка интернат '!C26</f>
        <v>0</v>
      </c>
      <c r="D27" s="250">
        <f>'Расшифровка интернат '!D26</f>
        <v>0</v>
      </c>
      <c r="E27" s="250"/>
      <c r="F27" s="250"/>
      <c r="G27" s="250"/>
      <c r="H27" s="250"/>
      <c r="I27" s="250"/>
      <c r="J27" s="269">
        <f>'Расшифровка интернат '!J26</f>
        <v>0</v>
      </c>
      <c r="K27" s="198"/>
      <c r="L27" s="203" t="e">
        <f t="shared" si="0"/>
        <v>#DIV/0!</v>
      </c>
      <c r="M27" s="176"/>
    </row>
    <row r="28" spans="1:13" ht="15" x14ac:dyDescent="0.25">
      <c r="A28" s="188">
        <v>15</v>
      </c>
      <c r="B28" s="239" t="str">
        <f>'Расшифровка интернат '!B27</f>
        <v>Заведующий хозяйством</v>
      </c>
      <c r="C28" s="250">
        <f>'Расшифровка интернат '!C27</f>
        <v>0</v>
      </c>
      <c r="D28" s="250">
        <f>'Расшифровка интернат '!D27</f>
        <v>0</v>
      </c>
      <c r="E28" s="250"/>
      <c r="F28" s="250"/>
      <c r="G28" s="250"/>
      <c r="H28" s="250"/>
      <c r="I28" s="250"/>
      <c r="J28" s="269">
        <f>'Расшифровка интернат '!J27</f>
        <v>0</v>
      </c>
      <c r="K28" s="198"/>
      <c r="L28" s="203" t="e">
        <f t="shared" si="0"/>
        <v>#DIV/0!</v>
      </c>
      <c r="M28" s="176"/>
    </row>
    <row r="29" spans="1:13" ht="15" x14ac:dyDescent="0.25">
      <c r="A29" s="188">
        <v>16</v>
      </c>
      <c r="B29" s="239" t="str">
        <f>'Расшифровка интернат '!B28</f>
        <v>Бухгалтер</v>
      </c>
      <c r="C29" s="250">
        <f>'Расшифровка интернат '!C28</f>
        <v>0</v>
      </c>
      <c r="D29" s="250">
        <f>'Расшифровка интернат '!D28</f>
        <v>0</v>
      </c>
      <c r="E29" s="250"/>
      <c r="F29" s="250"/>
      <c r="G29" s="250"/>
      <c r="H29" s="250"/>
      <c r="I29" s="250"/>
      <c r="J29" s="269">
        <f>'Расшифровка интернат '!J28</f>
        <v>0</v>
      </c>
      <c r="K29" s="198"/>
      <c r="L29" s="203" t="e">
        <f t="shared" si="0"/>
        <v>#DIV/0!</v>
      </c>
      <c r="M29" s="176"/>
    </row>
    <row r="30" spans="1:13" ht="15" x14ac:dyDescent="0.25">
      <c r="A30" s="188">
        <v>17</v>
      </c>
      <c r="B30" s="239" t="str">
        <f>'Расшифровка интернат '!B29</f>
        <v>Водитель</v>
      </c>
      <c r="C30" s="250">
        <f>'Расшифровка интернат '!C29</f>
        <v>0</v>
      </c>
      <c r="D30" s="250">
        <f>'Расшифровка интернат '!D29</f>
        <v>0</v>
      </c>
      <c r="E30" s="250"/>
      <c r="F30" s="250"/>
      <c r="G30" s="250"/>
      <c r="H30" s="250"/>
      <c r="I30" s="250"/>
      <c r="J30" s="269">
        <f>'Расшифровка интернат '!J29</f>
        <v>0</v>
      </c>
      <c r="K30" s="198"/>
      <c r="L30" s="203" t="e">
        <f t="shared" si="0"/>
        <v>#DIV/0!</v>
      </c>
      <c r="M30" s="176"/>
    </row>
    <row r="31" spans="1:13" ht="15" x14ac:dyDescent="0.25">
      <c r="A31" s="188">
        <v>18</v>
      </c>
      <c r="B31" s="239" t="str">
        <f>'Расшифровка интернат '!B30</f>
        <v>Уборщик служебных помещений</v>
      </c>
      <c r="C31" s="250">
        <f>'Расшифровка интернат '!C30</f>
        <v>0</v>
      </c>
      <c r="D31" s="250">
        <f>'Расшифровка интернат '!D30</f>
        <v>0</v>
      </c>
      <c r="E31" s="250"/>
      <c r="F31" s="250"/>
      <c r="G31" s="250"/>
      <c r="H31" s="250"/>
      <c r="I31" s="250"/>
      <c r="J31" s="269">
        <f>'Расшифровка интернат '!J30</f>
        <v>0</v>
      </c>
      <c r="K31" s="198"/>
      <c r="L31" s="203" t="e">
        <f t="shared" si="0"/>
        <v>#DIV/0!</v>
      </c>
      <c r="M31" s="176"/>
    </row>
    <row r="32" spans="1:13" ht="15" x14ac:dyDescent="0.25">
      <c r="A32" s="188">
        <v>19</v>
      </c>
      <c r="B32" s="239" t="str">
        <f>'Расшифровка интернат '!B31</f>
        <v>Дворник</v>
      </c>
      <c r="C32" s="250">
        <f>'Расшифровка интернат '!C31</f>
        <v>0</v>
      </c>
      <c r="D32" s="250">
        <f>'Расшифровка интернат '!D31</f>
        <v>0</v>
      </c>
      <c r="E32" s="250"/>
      <c r="F32" s="250"/>
      <c r="G32" s="250"/>
      <c r="H32" s="250"/>
      <c r="I32" s="250"/>
      <c r="J32" s="269">
        <f>'Расшифровка интернат '!J31</f>
        <v>0</v>
      </c>
      <c r="K32" s="198"/>
      <c r="L32" s="203" t="e">
        <f t="shared" si="0"/>
        <v>#DIV/0!</v>
      </c>
      <c r="M32" s="176"/>
    </row>
    <row r="33" spans="1:15" ht="15.75" thickBot="1" x14ac:dyDescent="0.3">
      <c r="A33" s="188">
        <v>20</v>
      </c>
      <c r="B33" s="239" t="str">
        <f>'Расшифровка интернат '!B32</f>
        <v>Рабочий по комплексному обсл.зданий</v>
      </c>
      <c r="C33" s="250">
        <f>'Расшифровка интернат '!C32</f>
        <v>0</v>
      </c>
      <c r="D33" s="250">
        <f>'Расшифровка интернат '!D32</f>
        <v>0</v>
      </c>
      <c r="E33" s="250"/>
      <c r="F33" s="250"/>
      <c r="G33" s="250"/>
      <c r="H33" s="250"/>
      <c r="I33" s="250"/>
      <c r="J33" s="269">
        <f>'Расшифровка интернат '!J32</f>
        <v>0</v>
      </c>
      <c r="K33" s="198"/>
      <c r="L33" s="203" t="e">
        <f t="shared" si="0"/>
        <v>#DIV/0!</v>
      </c>
      <c r="M33" s="176"/>
    </row>
    <row r="34" spans="1:15" ht="15" hidden="1" x14ac:dyDescent="0.25">
      <c r="A34" s="188">
        <v>24</v>
      </c>
      <c r="B34" s="239" t="str">
        <f>'Расшифровка интернат '!B33</f>
        <v>Сторож</v>
      </c>
      <c r="C34" s="250">
        <f>'Расшифровка интернат '!C33</f>
        <v>0</v>
      </c>
      <c r="D34" s="250">
        <f>'Расшифровка интернат '!D33</f>
        <v>0</v>
      </c>
      <c r="E34" s="250">
        <f>'Расшифровка интернат '!E33</f>
        <v>0</v>
      </c>
      <c r="F34" s="250">
        <f>'Расшифровка интернат '!F33</f>
        <v>0</v>
      </c>
      <c r="G34" s="250">
        <f>'Расшифровка интернат '!G33</f>
        <v>0</v>
      </c>
      <c r="H34" s="250">
        <f>'Расшифровка интернат '!H33</f>
        <v>0</v>
      </c>
      <c r="I34" s="250">
        <f>'Расшифровка интернат '!I33</f>
        <v>0</v>
      </c>
      <c r="J34" s="269">
        <f>'Расшифровка интернат '!J33</f>
        <v>0</v>
      </c>
      <c r="K34" s="198"/>
      <c r="L34" s="203" t="e">
        <f t="shared" si="0"/>
        <v>#DIV/0!</v>
      </c>
      <c r="M34" s="176"/>
    </row>
    <row r="35" spans="1:15" ht="15.75" hidden="1" thickBot="1" x14ac:dyDescent="0.3">
      <c r="A35" s="188">
        <v>25</v>
      </c>
      <c r="B35" s="239" t="str">
        <f>'Расшифровка интернат '!B34</f>
        <v>Подсобный рабочий</v>
      </c>
      <c r="C35" s="250">
        <f>'Расшифровка интернат '!C34</f>
        <v>0</v>
      </c>
      <c r="D35" s="250">
        <f>'Расшифровка интернат '!D34</f>
        <v>0</v>
      </c>
      <c r="E35" s="250">
        <f>'Расшифровка интернат '!E34</f>
        <v>0</v>
      </c>
      <c r="F35" s="250">
        <f>'Расшифровка интернат '!F34</f>
        <v>0</v>
      </c>
      <c r="G35" s="250">
        <f>'Расшифровка интернат '!G34</f>
        <v>0</v>
      </c>
      <c r="H35" s="250">
        <f>'Расшифровка интернат '!H34</f>
        <v>0</v>
      </c>
      <c r="I35" s="250">
        <f>'Расшифровка интернат '!I34</f>
        <v>0</v>
      </c>
      <c r="J35" s="269">
        <f>'Расшифровка интернат '!J34</f>
        <v>0</v>
      </c>
      <c r="K35" s="198"/>
      <c r="L35" s="203" t="e">
        <f t="shared" si="0"/>
        <v>#DIV/0!</v>
      </c>
      <c r="M35" s="176"/>
      <c r="N35" s="97" t="s">
        <v>105</v>
      </c>
      <c r="O35" s="97" t="s">
        <v>106</v>
      </c>
    </row>
    <row r="36" spans="1:15" ht="14.25" x14ac:dyDescent="0.2">
      <c r="A36" s="479" t="s">
        <v>49</v>
      </c>
      <c r="B36" s="480"/>
      <c r="C36" s="262">
        <f>SUM(C11:C35)-C16</f>
        <v>0</v>
      </c>
      <c r="D36" s="262">
        <f t="shared" ref="D36:J36" si="1">SUM(D11:D35)</f>
        <v>0</v>
      </c>
      <c r="E36" s="262">
        <f t="shared" si="1"/>
        <v>0</v>
      </c>
      <c r="F36" s="262">
        <f t="shared" si="1"/>
        <v>0</v>
      </c>
      <c r="G36" s="262">
        <f t="shared" si="1"/>
        <v>0</v>
      </c>
      <c r="H36" s="262">
        <f t="shared" si="1"/>
        <v>0</v>
      </c>
      <c r="I36" s="262">
        <f t="shared" si="1"/>
        <v>0</v>
      </c>
      <c r="J36" s="263">
        <f t="shared" si="1"/>
        <v>0</v>
      </c>
      <c r="K36" s="189">
        <f>SUM(K11:K35)-K16</f>
        <v>0</v>
      </c>
      <c r="L36" s="204" t="e">
        <f>SUM(L11:L35)</f>
        <v>#DIV/0!</v>
      </c>
      <c r="M36" s="175"/>
      <c r="N36" s="177" t="e">
        <f>100-N37</f>
        <v>#DIV/0!</v>
      </c>
      <c r="O36" s="177">
        <f>100-O37</f>
        <v>100</v>
      </c>
    </row>
    <row r="37" spans="1:15" x14ac:dyDescent="0.2">
      <c r="A37" s="461" t="str">
        <f>'Расшифровка интернат '!A36:B36</f>
        <v>Выплаты стимулирующего характера-      %</v>
      </c>
      <c r="B37" s="462"/>
      <c r="C37" s="264"/>
      <c r="D37" s="264"/>
      <c r="E37" s="265"/>
      <c r="F37" s="265"/>
      <c r="G37" s="265"/>
      <c r="H37" s="265"/>
      <c r="I37" s="265"/>
      <c r="J37" s="205">
        <f>'Расшифровка интернат '!J36</f>
        <v>0</v>
      </c>
      <c r="K37" s="199"/>
      <c r="L37" s="205" t="e">
        <f>ROUND(L36/90.26*9.74,2)</f>
        <v>#DIV/0!</v>
      </c>
      <c r="M37" s="175"/>
      <c r="N37" s="177" t="e">
        <f>ROUND(L36/(M39-L38)*100,2)</f>
        <v>#DIV/0!</v>
      </c>
      <c r="O37" s="177">
        <f>ROUND(J36/(M39-J38)*100,2)</f>
        <v>0</v>
      </c>
    </row>
    <row r="38" spans="1:15" ht="13.5" thickBot="1" x14ac:dyDescent="0.25">
      <c r="A38" s="454" t="s">
        <v>113</v>
      </c>
      <c r="B38" s="455"/>
      <c r="C38" s="455"/>
      <c r="D38" s="455"/>
      <c r="E38" s="455"/>
      <c r="F38" s="455"/>
      <c r="G38" s="455"/>
      <c r="H38" s="455"/>
      <c r="I38" s="456"/>
      <c r="J38" s="266">
        <f>'ШР Интернат'!K81</f>
        <v>0</v>
      </c>
      <c r="K38" s="199"/>
      <c r="L38" s="206">
        <f>J38</f>
        <v>0</v>
      </c>
      <c r="M38" s="175"/>
    </row>
    <row r="39" spans="1:15" ht="15.75" thickBot="1" x14ac:dyDescent="0.3">
      <c r="A39" s="448" t="s">
        <v>52</v>
      </c>
      <c r="B39" s="449"/>
      <c r="C39" s="267">
        <f>C36</f>
        <v>0</v>
      </c>
      <c r="D39" s="267"/>
      <c r="E39" s="268"/>
      <c r="F39" s="268"/>
      <c r="G39" s="268"/>
      <c r="H39" s="268"/>
      <c r="I39" s="268"/>
      <c r="J39" s="207">
        <f>J36+J37+J38</f>
        <v>0</v>
      </c>
      <c r="K39" s="200">
        <f>K36</f>
        <v>0</v>
      </c>
      <c r="L39" s="207" t="e">
        <f>L36+L37+L38</f>
        <v>#DIV/0!</v>
      </c>
      <c r="M39" s="208">
        <v>929200</v>
      </c>
    </row>
    <row r="40" spans="1:15" ht="15.75" hidden="1" x14ac:dyDescent="0.25">
      <c r="A40" s="188">
        <v>26</v>
      </c>
      <c r="B40" s="190" t="str">
        <f>'ШР Интернат'!C44</f>
        <v>Главный бухгалтер</v>
      </c>
      <c r="C40" s="180">
        <f>'ШР Интернат'!D44</f>
        <v>0</v>
      </c>
      <c r="D40" s="179">
        <f>'ШР Интернат'!E44</f>
        <v>0</v>
      </c>
      <c r="E40" s="179">
        <f>'ШР Интернат'!F44</f>
        <v>0</v>
      </c>
      <c r="F40" s="179">
        <f>'ШР Интернат'!G44</f>
        <v>0</v>
      </c>
      <c r="G40" s="179">
        <f>'ШР Интернат'!H44</f>
        <v>0</v>
      </c>
      <c r="H40" s="179">
        <f>'ШР Интернат'!I44</f>
        <v>0</v>
      </c>
      <c r="I40" s="179">
        <f>'ШР Интернат'!J44</f>
        <v>0</v>
      </c>
      <c r="J40" s="193">
        <f>'ШР Интернат'!K44</f>
        <v>0</v>
      </c>
      <c r="K40" s="201">
        <f>ROUND(J39*12/1000,1)</f>
        <v>0</v>
      </c>
    </row>
    <row r="41" spans="1:15" ht="15" hidden="1" x14ac:dyDescent="0.25">
      <c r="A41" s="188">
        <v>27</v>
      </c>
      <c r="B41" s="190" t="str">
        <f>'ШР Интернат'!C45</f>
        <v>Зам.директора по АХЧ</v>
      </c>
      <c r="C41" s="180">
        <f>'ШР Интернат'!D45</f>
        <v>0</v>
      </c>
      <c r="D41" s="179">
        <f>'ШР Интернат'!E45</f>
        <v>0</v>
      </c>
      <c r="E41" s="179">
        <f>'ШР Интернат'!F45</f>
        <v>0</v>
      </c>
      <c r="F41" s="179">
        <f>'ШР Интернат'!G45</f>
        <v>0</v>
      </c>
      <c r="G41" s="179">
        <f>'ШР Интернат'!H45</f>
        <v>0</v>
      </c>
      <c r="H41" s="179">
        <f>'ШР Интернат'!I45</f>
        <v>0</v>
      </c>
      <c r="I41" s="179">
        <f>'ШР Интернат'!J45</f>
        <v>0</v>
      </c>
      <c r="J41" s="193">
        <f>'ШР Интернат'!K45</f>
        <v>0</v>
      </c>
    </row>
    <row r="42" spans="1:15" ht="15" x14ac:dyDescent="0.25">
      <c r="A42" s="188">
        <v>21</v>
      </c>
      <c r="B42" s="190" t="str">
        <f>'ШР Интернат'!C46</f>
        <v>Заместитель директора по ВР</v>
      </c>
      <c r="C42" s="180">
        <f>'ШР Интернат'!D46</f>
        <v>0</v>
      </c>
      <c r="D42" s="179">
        <f>'ШР Интернат'!E46</f>
        <v>0</v>
      </c>
      <c r="E42" s="179"/>
      <c r="F42" s="179">
        <f>'ШР Интернат'!G46</f>
        <v>0</v>
      </c>
      <c r="G42" s="179"/>
      <c r="H42" s="179"/>
      <c r="I42" s="179"/>
      <c r="J42" s="193">
        <f>'ШР Интернат'!K46</f>
        <v>0</v>
      </c>
    </row>
    <row r="43" spans="1:15" ht="15" x14ac:dyDescent="0.25">
      <c r="A43" s="188">
        <v>22</v>
      </c>
      <c r="B43" s="190" t="str">
        <f>'ШР Интернат'!C47</f>
        <v>Воспитатель</v>
      </c>
      <c r="C43" s="180">
        <f>'ШР Интернат'!D47</f>
        <v>0</v>
      </c>
      <c r="D43" s="179">
        <f>'ШР Интернат'!E47</f>
        <v>0</v>
      </c>
      <c r="E43" s="179"/>
      <c r="F43" s="179"/>
      <c r="G43" s="179">
        <f>'ШР Интернат'!H47</f>
        <v>0</v>
      </c>
      <c r="H43" s="179"/>
      <c r="I43" s="179"/>
      <c r="J43" s="193">
        <f>'ШР Интернат'!K47</f>
        <v>0</v>
      </c>
    </row>
    <row r="44" spans="1:15" ht="15" x14ac:dyDescent="0.25">
      <c r="A44" s="188">
        <v>23</v>
      </c>
      <c r="B44" s="190" t="str">
        <f>'ШР Интернат'!C48</f>
        <v>Врач-специалист</v>
      </c>
      <c r="C44" s="180">
        <f>'ШР Интернат'!D48</f>
        <v>0</v>
      </c>
      <c r="D44" s="179">
        <f>'ШР Интернат'!E48</f>
        <v>0</v>
      </c>
      <c r="E44" s="179"/>
      <c r="F44" s="179">
        <f>'ШР Интернат'!G48</f>
        <v>0</v>
      </c>
      <c r="G44" s="179"/>
      <c r="H44" s="179"/>
      <c r="I44" s="179"/>
      <c r="J44" s="193">
        <f>'ШР Интернат'!K48</f>
        <v>0</v>
      </c>
    </row>
    <row r="45" spans="1:15" ht="15" x14ac:dyDescent="0.25">
      <c r="A45" s="188">
        <v>24</v>
      </c>
      <c r="B45" s="190" t="str">
        <f>'ШР Интернат'!C49</f>
        <v>Медицинская сестра</v>
      </c>
      <c r="C45" s="180">
        <f>'ШР Интернат'!D49</f>
        <v>0</v>
      </c>
      <c r="D45" s="179">
        <f>'ШР Интернат'!E49</f>
        <v>0</v>
      </c>
      <c r="E45" s="179">
        <f>'ШР Интернат'!F49</f>
        <v>0</v>
      </c>
      <c r="F45" s="179">
        <f>'ШР Интернат'!G49</f>
        <v>0</v>
      </c>
      <c r="G45" s="179"/>
      <c r="H45" s="179"/>
      <c r="I45" s="179"/>
      <c r="J45" s="193">
        <f>'ШР Интернат'!K49</f>
        <v>0</v>
      </c>
    </row>
    <row r="46" spans="1:15" ht="15" hidden="1" x14ac:dyDescent="0.25">
      <c r="A46" s="188">
        <v>32</v>
      </c>
      <c r="B46" s="190" t="str">
        <f>'ШР Интернат'!C50</f>
        <v>Медицинская сестра(для организации питания)</v>
      </c>
      <c r="C46" s="180">
        <f>'ШР Интернат'!D50</f>
        <v>0</v>
      </c>
      <c r="D46" s="179">
        <f>'ШР Интернат'!E50</f>
        <v>0</v>
      </c>
      <c r="E46" s="179">
        <f>'ШР Интернат'!F50</f>
        <v>0</v>
      </c>
      <c r="F46" s="179">
        <f>'ШР Интернат'!G50</f>
        <v>0</v>
      </c>
      <c r="G46" s="179"/>
      <c r="H46" s="179"/>
      <c r="I46" s="179"/>
      <c r="J46" s="193">
        <f>'ШР Интернат'!K50</f>
        <v>0</v>
      </c>
    </row>
    <row r="47" spans="1:15" ht="14.45" customHeight="1" x14ac:dyDescent="0.25">
      <c r="A47" s="188">
        <v>25</v>
      </c>
      <c r="B47" s="190" t="str">
        <f>'ШР Интернат'!C51</f>
        <v>Медсестра по массажу, физотерапии, ортоптиски</v>
      </c>
      <c r="C47" s="180">
        <f>'ШР Интернат'!D51</f>
        <v>0</v>
      </c>
      <c r="D47" s="179">
        <f>'ШР Интернат'!E51</f>
        <v>0</v>
      </c>
      <c r="E47" s="179"/>
      <c r="F47" s="179"/>
      <c r="G47" s="179"/>
      <c r="H47" s="179"/>
      <c r="I47" s="179"/>
      <c r="J47" s="193">
        <f>'ШР Интернат'!K51</f>
        <v>0</v>
      </c>
    </row>
    <row r="48" spans="1:15" ht="14.45" customHeight="1" x14ac:dyDescent="0.25">
      <c r="A48" s="188">
        <v>26</v>
      </c>
      <c r="B48" s="190" t="str">
        <f>'ШР Интернат'!C52</f>
        <v>Инстуктор ЛФК</v>
      </c>
      <c r="C48" s="180">
        <f>'ШР Интернат'!D52</f>
        <v>0</v>
      </c>
      <c r="D48" s="179">
        <f>'ШР Интернат'!E52</f>
        <v>0</v>
      </c>
      <c r="E48" s="179"/>
      <c r="F48" s="179"/>
      <c r="G48" s="179"/>
      <c r="H48" s="179"/>
      <c r="I48" s="179"/>
      <c r="J48" s="193">
        <f>'ШР Интернат'!K52</f>
        <v>0</v>
      </c>
    </row>
    <row r="49" spans="1:10" ht="14.45" customHeight="1" x14ac:dyDescent="0.25">
      <c r="A49" s="188">
        <v>27</v>
      </c>
      <c r="B49" s="190" t="str">
        <f>'ШР Интернат'!C53</f>
        <v>Младшая медицинская сестра</v>
      </c>
      <c r="C49" s="180">
        <f>'ШР Интернат'!D53</f>
        <v>0</v>
      </c>
      <c r="D49" s="179">
        <f>'ШР Интернат'!E53</f>
        <v>0</v>
      </c>
      <c r="E49" s="179"/>
      <c r="F49" s="179"/>
      <c r="G49" s="179"/>
      <c r="H49" s="179"/>
      <c r="I49" s="179"/>
      <c r="J49" s="193">
        <f>'ШР Интернат'!K53</f>
        <v>0</v>
      </c>
    </row>
    <row r="50" spans="1:10" ht="14.45" hidden="1" customHeight="1" x14ac:dyDescent="0.25">
      <c r="A50" s="188">
        <v>36</v>
      </c>
      <c r="B50" s="190" t="str">
        <f>'ШР Интернат'!C54</f>
        <v>Библиотекарь</v>
      </c>
      <c r="C50" s="180">
        <f>'ШР Интернат'!D54</f>
        <v>0</v>
      </c>
      <c r="D50" s="179">
        <f>'ШР Интернат'!E54</f>
        <v>0</v>
      </c>
      <c r="E50" s="179"/>
      <c r="F50" s="179"/>
      <c r="G50" s="179"/>
      <c r="H50" s="179"/>
      <c r="I50" s="179"/>
      <c r="J50" s="193">
        <f>'ШР Интернат'!K54</f>
        <v>0</v>
      </c>
    </row>
    <row r="51" spans="1:10" ht="14.45" customHeight="1" x14ac:dyDescent="0.25">
      <c r="A51" s="188">
        <v>28</v>
      </c>
      <c r="B51" s="190" t="str">
        <f>'ШР Интернат'!C55</f>
        <v>Заведующий складом</v>
      </c>
      <c r="C51" s="180">
        <f>'ШР Интернат'!D55</f>
        <v>0</v>
      </c>
      <c r="D51" s="179">
        <f>'ШР Интернат'!E55</f>
        <v>0</v>
      </c>
      <c r="E51" s="179"/>
      <c r="F51" s="179"/>
      <c r="G51" s="179"/>
      <c r="H51" s="179"/>
      <c r="I51" s="179"/>
      <c r="J51" s="193">
        <f>'ШР Интернат'!K55</f>
        <v>0</v>
      </c>
    </row>
    <row r="52" spans="1:10" ht="14.45" hidden="1" customHeight="1" x14ac:dyDescent="0.25">
      <c r="A52" s="188">
        <v>38</v>
      </c>
      <c r="B52" s="190" t="str">
        <f>'ШР Интернат'!C56</f>
        <v>Заведующий хозяйством</v>
      </c>
      <c r="C52" s="180">
        <f>'ШР Интернат'!D56</f>
        <v>0</v>
      </c>
      <c r="D52" s="179">
        <f>'ШР Интернат'!E56</f>
        <v>0</v>
      </c>
      <c r="E52" s="179"/>
      <c r="F52" s="179"/>
      <c r="G52" s="179"/>
      <c r="H52" s="179"/>
      <c r="I52" s="179"/>
      <c r="J52" s="193">
        <f>'ШР Интернат'!K56</f>
        <v>0</v>
      </c>
    </row>
    <row r="53" spans="1:10" ht="14.45" hidden="1" customHeight="1" x14ac:dyDescent="0.25">
      <c r="A53" s="188">
        <v>39</v>
      </c>
      <c r="B53" s="190" t="str">
        <f>'ШР Интернат'!C57</f>
        <v>Секретарь (делопроизводитель)</v>
      </c>
      <c r="C53" s="180">
        <f>'ШР Интернат'!D57</f>
        <v>0</v>
      </c>
      <c r="D53" s="179">
        <f>'ШР Интернат'!E57</f>
        <v>0</v>
      </c>
      <c r="E53" s="179"/>
      <c r="F53" s="179"/>
      <c r="G53" s="179"/>
      <c r="H53" s="179"/>
      <c r="I53" s="179"/>
      <c r="J53" s="193">
        <f>'ШР Интернат'!K57</f>
        <v>0</v>
      </c>
    </row>
    <row r="54" spans="1:10" ht="14.45" hidden="1" customHeight="1" x14ac:dyDescent="0.25">
      <c r="A54" s="188">
        <v>40</v>
      </c>
      <c r="B54" s="190" t="str">
        <f>'ШР Интернат'!C58</f>
        <v>Лаборант</v>
      </c>
      <c r="C54" s="180">
        <f>'ШР Интернат'!D58</f>
        <v>0</v>
      </c>
      <c r="D54" s="179">
        <f>'ШР Интернат'!E58</f>
        <v>0</v>
      </c>
      <c r="E54" s="179"/>
      <c r="F54" s="179"/>
      <c r="G54" s="179"/>
      <c r="H54" s="179"/>
      <c r="I54" s="179"/>
      <c r="J54" s="193">
        <f>'ШР Интернат'!K58</f>
        <v>0</v>
      </c>
    </row>
    <row r="55" spans="1:10" ht="14.45" customHeight="1" x14ac:dyDescent="0.25">
      <c r="A55" s="188">
        <v>29</v>
      </c>
      <c r="B55" s="190" t="str">
        <f>'ШР Интернат'!C59</f>
        <v xml:space="preserve">Мастер </v>
      </c>
      <c r="C55" s="180">
        <f>'ШР Интернат'!D59</f>
        <v>0</v>
      </c>
      <c r="D55" s="179">
        <f>'ШР Интернат'!E59</f>
        <v>0</v>
      </c>
      <c r="E55" s="179"/>
      <c r="F55" s="179"/>
      <c r="G55" s="179"/>
      <c r="H55" s="179"/>
      <c r="I55" s="179"/>
      <c r="J55" s="193">
        <f>'ШР Интернат'!K59</f>
        <v>0</v>
      </c>
    </row>
    <row r="56" spans="1:10" ht="14.45" customHeight="1" x14ac:dyDescent="0.25">
      <c r="A56" s="188">
        <v>30</v>
      </c>
      <c r="B56" s="190" t="str">
        <f>'ШР Интернат'!C60</f>
        <v>Бухгалтер</v>
      </c>
      <c r="C56" s="180">
        <f>'ШР Интернат'!D60</f>
        <v>0</v>
      </c>
      <c r="D56" s="179">
        <f>'ШР Интернат'!E60</f>
        <v>0</v>
      </c>
      <c r="E56" s="179"/>
      <c r="F56" s="179">
        <f>'ШР Интернат'!G60</f>
        <v>0</v>
      </c>
      <c r="G56" s="179"/>
      <c r="H56" s="179"/>
      <c r="I56" s="179"/>
      <c r="J56" s="193">
        <f>'ШР Интернат'!K60</f>
        <v>0</v>
      </c>
    </row>
    <row r="57" spans="1:10" ht="14.45" hidden="1" customHeight="1" x14ac:dyDescent="0.25">
      <c r="A57" s="188">
        <v>43</v>
      </c>
      <c r="B57" s="190" t="str">
        <f>'ШР Интернат'!C61</f>
        <v>Кассир</v>
      </c>
      <c r="C57" s="180">
        <f>'ШР Интернат'!D61</f>
        <v>0</v>
      </c>
      <c r="D57" s="179">
        <f>'ШР Интернат'!E61</f>
        <v>0</v>
      </c>
      <c r="E57" s="179">
        <f>'ШР Интернат'!F61</f>
        <v>0</v>
      </c>
      <c r="F57" s="179">
        <f>'ШР Интернат'!G61</f>
        <v>0</v>
      </c>
      <c r="G57" s="179"/>
      <c r="H57" s="179"/>
      <c r="I57" s="179"/>
      <c r="J57" s="193">
        <f>'ШР Интернат'!K61</f>
        <v>0</v>
      </c>
    </row>
    <row r="58" spans="1:10" ht="14.45" customHeight="1" x14ac:dyDescent="0.25">
      <c r="A58" s="188">
        <v>31</v>
      </c>
      <c r="B58" s="190" t="str">
        <f>'ШР Интернат'!C62</f>
        <v>Младший воспитатель</v>
      </c>
      <c r="C58" s="180">
        <f>'ШР Интернат'!D62</f>
        <v>0</v>
      </c>
      <c r="D58" s="179">
        <f>'ШР Интернат'!E62</f>
        <v>0</v>
      </c>
      <c r="E58" s="179">
        <f>'ШР Интернат'!F62</f>
        <v>0</v>
      </c>
      <c r="F58" s="179"/>
      <c r="G58" s="179"/>
      <c r="H58" s="179"/>
      <c r="I58" s="179"/>
      <c r="J58" s="193">
        <f>'ШР Интернат'!K62</f>
        <v>0</v>
      </c>
    </row>
    <row r="59" spans="1:10" ht="14.45" customHeight="1" x14ac:dyDescent="0.25">
      <c r="A59" s="188">
        <v>32</v>
      </c>
      <c r="B59" s="190" t="str">
        <f>'ШР Интернат'!C63</f>
        <v>Шеф-повар</v>
      </c>
      <c r="C59" s="180">
        <f>'ШР Интернат'!D63</f>
        <v>0</v>
      </c>
      <c r="D59" s="179">
        <f>'ШР Интернат'!E63</f>
        <v>0</v>
      </c>
      <c r="E59" s="179"/>
      <c r="F59" s="179">
        <f>'ШР Интернат'!G63</f>
        <v>0</v>
      </c>
      <c r="G59" s="179"/>
      <c r="H59" s="179"/>
      <c r="I59" s="179"/>
      <c r="J59" s="193">
        <f>'ШР Интернат'!K63</f>
        <v>0</v>
      </c>
    </row>
    <row r="60" spans="1:10" ht="15" x14ac:dyDescent="0.25">
      <c r="A60" s="188">
        <v>33</v>
      </c>
      <c r="B60" s="190" t="str">
        <f>'ШР Интернат'!C64</f>
        <v>Повар</v>
      </c>
      <c r="C60" s="180">
        <f>'ШР Интернат'!D64</f>
        <v>0</v>
      </c>
      <c r="D60" s="179">
        <f>'ШР Интернат'!E64</f>
        <v>0</v>
      </c>
      <c r="E60" s="179"/>
      <c r="F60" s="179">
        <f>'ШР Интернат'!G64</f>
        <v>0</v>
      </c>
      <c r="G60" s="179"/>
      <c r="H60" s="179"/>
      <c r="I60" s="179"/>
      <c r="J60" s="193">
        <f>'ШР Интернат'!K64</f>
        <v>0</v>
      </c>
    </row>
    <row r="61" spans="1:10" ht="15" hidden="1" x14ac:dyDescent="0.25">
      <c r="A61" s="188">
        <v>47</v>
      </c>
      <c r="B61" s="190" t="str">
        <f>'ШР Интернат'!C65</f>
        <v>Техник (для обслуживания звукоус.аппаратуры)</v>
      </c>
      <c r="C61" s="180">
        <f>'ШР Интернат'!D65</f>
        <v>0</v>
      </c>
      <c r="D61" s="179">
        <f>'ШР Интернат'!E65</f>
        <v>0</v>
      </c>
      <c r="E61" s="179"/>
      <c r="F61" s="179">
        <f>'ШР Интернат'!G65</f>
        <v>0</v>
      </c>
      <c r="G61" s="179"/>
      <c r="H61" s="179"/>
      <c r="I61" s="179"/>
      <c r="J61" s="193">
        <f>'ШР Интернат'!K65</f>
        <v>0</v>
      </c>
    </row>
    <row r="62" spans="1:10" ht="15" x14ac:dyDescent="0.25">
      <c r="A62" s="188">
        <v>34</v>
      </c>
      <c r="B62" s="190" t="str">
        <f>'ШР Интернат'!C66</f>
        <v>Швея по ремонту белья</v>
      </c>
      <c r="C62" s="180">
        <f>'ШР Интернат'!D66</f>
        <v>0</v>
      </c>
      <c r="D62" s="179">
        <f>'ШР Интернат'!E66</f>
        <v>0</v>
      </c>
      <c r="E62" s="179"/>
      <c r="F62" s="179"/>
      <c r="G62" s="179"/>
      <c r="H62" s="179"/>
      <c r="I62" s="179"/>
      <c r="J62" s="193">
        <f>'ШР Интернат'!K66</f>
        <v>0</v>
      </c>
    </row>
    <row r="63" spans="1:10" ht="15" x14ac:dyDescent="0.25">
      <c r="A63" s="188">
        <v>35</v>
      </c>
      <c r="B63" s="190" t="str">
        <f>'ШР Интернат'!C67</f>
        <v>Рабочий (электромонтер, слесарь-сантехник и т.п.)</v>
      </c>
      <c r="C63" s="180">
        <f>'ШР Интернат'!D67</f>
        <v>0</v>
      </c>
      <c r="D63" s="179">
        <f>'ШР Интернат'!E67</f>
        <v>0</v>
      </c>
      <c r="E63" s="179"/>
      <c r="F63" s="179">
        <f>'ШР Интернат'!G67</f>
        <v>0</v>
      </c>
      <c r="G63" s="179"/>
      <c r="H63" s="179"/>
      <c r="I63" s="179"/>
      <c r="J63" s="193">
        <f>'ШР Интернат'!K67</f>
        <v>0</v>
      </c>
    </row>
    <row r="64" spans="1:10" ht="15" x14ac:dyDescent="0.25">
      <c r="A64" s="188">
        <v>36</v>
      </c>
      <c r="B64" s="190" t="str">
        <f>'ШР Интернат'!C68</f>
        <v>Киномеханик</v>
      </c>
      <c r="C64" s="180">
        <f>'ШР Интернат'!D68</f>
        <v>0</v>
      </c>
      <c r="D64" s="179">
        <f>'ШР Интернат'!E68</f>
        <v>0</v>
      </c>
      <c r="E64" s="179"/>
      <c r="F64" s="179"/>
      <c r="G64" s="179"/>
      <c r="H64" s="179"/>
      <c r="I64" s="179"/>
      <c r="J64" s="193">
        <f>'ШР Интернат'!K68</f>
        <v>0</v>
      </c>
    </row>
    <row r="65" spans="1:12" ht="15" x14ac:dyDescent="0.25">
      <c r="A65" s="188">
        <v>37</v>
      </c>
      <c r="B65" s="190" t="str">
        <f>'ШР Интернат'!C69</f>
        <v>Грузчик</v>
      </c>
      <c r="C65" s="180">
        <f>'ШР Интернат'!D69</f>
        <v>0</v>
      </c>
      <c r="D65" s="179">
        <f>'ШР Интернат'!E69</f>
        <v>0</v>
      </c>
      <c r="E65" s="179"/>
      <c r="F65" s="179"/>
      <c r="G65" s="179"/>
      <c r="H65" s="179"/>
      <c r="I65" s="179"/>
      <c r="J65" s="193">
        <f>'ШР Интернат'!K69</f>
        <v>0</v>
      </c>
    </row>
    <row r="66" spans="1:12" ht="15" x14ac:dyDescent="0.25">
      <c r="A66" s="188">
        <v>38</v>
      </c>
      <c r="B66" s="190" t="str">
        <f>'ШР Интернат'!C70</f>
        <v>Кастелянша</v>
      </c>
      <c r="C66" s="180">
        <f>'ШР Интернат'!D70</f>
        <v>0</v>
      </c>
      <c r="D66" s="179">
        <f>'ШР Интернат'!E70</f>
        <v>0</v>
      </c>
      <c r="E66" s="179"/>
      <c r="F66" s="179"/>
      <c r="G66" s="179"/>
      <c r="H66" s="179"/>
      <c r="I66" s="179"/>
      <c r="J66" s="193">
        <f>'ШР Интернат'!K70</f>
        <v>0</v>
      </c>
    </row>
    <row r="67" spans="1:12" ht="15" x14ac:dyDescent="0.25">
      <c r="A67" s="188">
        <v>39</v>
      </c>
      <c r="B67" s="190" t="str">
        <f>'ШР Интернат'!C71</f>
        <v>Подсобный рабочий</v>
      </c>
      <c r="C67" s="180">
        <f>'ШР Интернат'!D71</f>
        <v>0</v>
      </c>
      <c r="D67" s="179">
        <f>'ШР Интернат'!E71</f>
        <v>0</v>
      </c>
      <c r="E67" s="179"/>
      <c r="F67" s="179"/>
      <c r="G67" s="179"/>
      <c r="H67" s="179"/>
      <c r="I67" s="179"/>
      <c r="J67" s="193">
        <f>'ШР Интернат'!K71</f>
        <v>0</v>
      </c>
    </row>
    <row r="68" spans="1:12" ht="15" x14ac:dyDescent="0.25">
      <c r="A68" s="188">
        <v>40</v>
      </c>
      <c r="B68" s="190" t="str">
        <f>'ШР Интернат'!C72</f>
        <v>Машинист по стирке  белья и спецодежды</v>
      </c>
      <c r="C68" s="180">
        <f>'ШР Интернат'!D72</f>
        <v>0</v>
      </c>
      <c r="D68" s="179">
        <f>'ШР Интернат'!E72</f>
        <v>0</v>
      </c>
      <c r="E68" s="179"/>
      <c r="F68" s="179"/>
      <c r="G68" s="179"/>
      <c r="H68" s="179"/>
      <c r="I68" s="179"/>
      <c r="J68" s="193">
        <f>'ШР Интернат'!K72</f>
        <v>0</v>
      </c>
    </row>
    <row r="69" spans="1:12" ht="15" hidden="1" x14ac:dyDescent="0.25">
      <c r="A69" s="188">
        <v>55</v>
      </c>
      <c r="B69" s="190" t="str">
        <f>'ШР Интернат'!C73</f>
        <v>Кладовщик</v>
      </c>
      <c r="C69" s="180">
        <f>'ШР Интернат'!D73</f>
        <v>0</v>
      </c>
      <c r="D69" s="179">
        <f>'ШР Интернат'!E73</f>
        <v>0</v>
      </c>
      <c r="E69" s="179"/>
      <c r="F69" s="179"/>
      <c r="G69" s="179"/>
      <c r="H69" s="179"/>
      <c r="I69" s="179"/>
      <c r="J69" s="193">
        <f>'ШР Интернат'!K73</f>
        <v>0</v>
      </c>
    </row>
    <row r="70" spans="1:12" ht="15" hidden="1" x14ac:dyDescent="0.25">
      <c r="A70" s="188">
        <v>56</v>
      </c>
      <c r="B70" s="190" t="str">
        <f>'ШР Интернат'!C74</f>
        <v>Водитель</v>
      </c>
      <c r="C70" s="180">
        <f>'ШР Интернат'!D74</f>
        <v>0</v>
      </c>
      <c r="D70" s="179">
        <f>'ШР Интернат'!E74</f>
        <v>0</v>
      </c>
      <c r="E70" s="179"/>
      <c r="F70" s="179"/>
      <c r="G70" s="179"/>
      <c r="H70" s="179"/>
      <c r="I70" s="179"/>
      <c r="J70" s="193">
        <f>'ШР Интернат'!K74</f>
        <v>0</v>
      </c>
    </row>
    <row r="71" spans="1:12" ht="15" x14ac:dyDescent="0.25">
      <c r="A71" s="188">
        <v>41</v>
      </c>
      <c r="B71" s="190" t="str">
        <f>'ШР Интернат'!C75</f>
        <v>Дворник</v>
      </c>
      <c r="C71" s="180">
        <f>'ШР Интернат'!D75</f>
        <v>0</v>
      </c>
      <c r="D71" s="179">
        <f>'ШР Интернат'!E75</f>
        <v>0</v>
      </c>
      <c r="E71" s="179"/>
      <c r="F71" s="179"/>
      <c r="G71" s="179"/>
      <c r="H71" s="179"/>
      <c r="I71" s="179"/>
      <c r="J71" s="193">
        <f>'ШР Интернат'!K75</f>
        <v>0</v>
      </c>
    </row>
    <row r="72" spans="1:12" ht="15" x14ac:dyDescent="0.25">
      <c r="A72" s="188">
        <v>42</v>
      </c>
      <c r="B72" s="190" t="str">
        <f>'ШР Интернат'!C76</f>
        <v>Вахтер</v>
      </c>
      <c r="C72" s="180">
        <f>'ШР Интернат'!D76</f>
        <v>0</v>
      </c>
      <c r="D72" s="179">
        <f>'ШР Интернат'!E76</f>
        <v>0</v>
      </c>
      <c r="E72" s="179"/>
      <c r="F72" s="179"/>
      <c r="G72" s="179"/>
      <c r="H72" s="179"/>
      <c r="I72" s="179"/>
      <c r="J72" s="193">
        <f>'ШР Интернат'!K76</f>
        <v>0</v>
      </c>
    </row>
    <row r="73" spans="1:12" ht="15" hidden="1" x14ac:dyDescent="0.25">
      <c r="A73" s="188">
        <v>59</v>
      </c>
      <c r="B73" s="190" t="str">
        <f>'ШР Интернат'!C77</f>
        <v>Сторож</v>
      </c>
      <c r="C73" s="180">
        <f>'ШР Интернат'!D77</f>
        <v>0</v>
      </c>
      <c r="D73" s="179">
        <f>'ШР Интернат'!E77</f>
        <v>0</v>
      </c>
      <c r="E73" s="179"/>
      <c r="F73" s="179"/>
      <c r="G73" s="179"/>
      <c r="H73" s="179">
        <f>'ШР Интернат'!I77</f>
        <v>0</v>
      </c>
      <c r="I73" s="179">
        <f>'ШР Интернат'!J77</f>
        <v>0</v>
      </c>
      <c r="J73" s="193">
        <f>'ШР Интернат'!K77</f>
        <v>0</v>
      </c>
    </row>
    <row r="74" spans="1:12" ht="15.75" thickBot="1" x14ac:dyDescent="0.3">
      <c r="A74" s="188">
        <v>43</v>
      </c>
      <c r="B74" s="190" t="str">
        <f>'ШР Интернат'!C78</f>
        <v>Уборщик служебных помещений</v>
      </c>
      <c r="C74" s="180">
        <f>'ШР Интернат'!D78</f>
        <v>0</v>
      </c>
      <c r="D74" s="179">
        <f>'ШР Интернат'!E78</f>
        <v>0</v>
      </c>
      <c r="E74" s="179"/>
      <c r="F74" s="179"/>
      <c r="G74" s="179"/>
      <c r="H74" s="179"/>
      <c r="I74" s="179"/>
      <c r="J74" s="193">
        <f>'ШР Интернат'!K78</f>
        <v>0</v>
      </c>
    </row>
    <row r="75" spans="1:12" ht="14.25" x14ac:dyDescent="0.2">
      <c r="A75" s="457" t="s">
        <v>49</v>
      </c>
      <c r="B75" s="458"/>
      <c r="C75" s="251">
        <f t="shared" ref="C75:J75" si="2">SUM(C40:C74)</f>
        <v>0</v>
      </c>
      <c r="D75" s="251">
        <f t="shared" si="2"/>
        <v>0</v>
      </c>
      <c r="E75" s="251">
        <f t="shared" si="2"/>
        <v>0</v>
      </c>
      <c r="F75" s="251">
        <f t="shared" si="2"/>
        <v>0</v>
      </c>
      <c r="G75" s="251">
        <f t="shared" si="2"/>
        <v>0</v>
      </c>
      <c r="H75" s="251">
        <f t="shared" si="2"/>
        <v>0</v>
      </c>
      <c r="I75" s="251">
        <f t="shared" si="2"/>
        <v>0</v>
      </c>
      <c r="J75" s="252">
        <f t="shared" si="2"/>
        <v>0</v>
      </c>
    </row>
    <row r="76" spans="1:12" x14ac:dyDescent="0.2">
      <c r="A76" s="459" t="s">
        <v>111</v>
      </c>
      <c r="B76" s="460"/>
      <c r="C76" s="181"/>
      <c r="D76" s="182"/>
      <c r="E76" s="183"/>
      <c r="F76" s="183"/>
      <c r="G76" s="183"/>
      <c r="H76" s="183"/>
      <c r="I76" s="183"/>
      <c r="J76" s="191">
        <f>ROUND(J75/80*20,2)</f>
        <v>0</v>
      </c>
      <c r="L76" s="184"/>
    </row>
    <row r="77" spans="1:12" ht="16.5" thickBot="1" x14ac:dyDescent="0.3">
      <c r="A77" s="450" t="s">
        <v>66</v>
      </c>
      <c r="B77" s="451"/>
      <c r="C77" s="185">
        <f>C75</f>
        <v>0</v>
      </c>
      <c r="D77" s="186"/>
      <c r="E77" s="187"/>
      <c r="F77" s="187"/>
      <c r="G77" s="187"/>
      <c r="H77" s="187"/>
      <c r="I77" s="187"/>
      <c r="J77" s="192">
        <f>J75+J76</f>
        <v>0</v>
      </c>
      <c r="K77" s="202">
        <f>ROUND(J77*12/1000,1)</f>
        <v>0</v>
      </c>
    </row>
    <row r="78" spans="1:12" ht="16.5" thickBot="1" x14ac:dyDescent="0.3">
      <c r="A78" s="452" t="s">
        <v>17</v>
      </c>
      <c r="B78" s="453"/>
      <c r="C78" s="194">
        <f>C39+C77</f>
        <v>0</v>
      </c>
      <c r="D78" s="194">
        <f>C16</f>
        <v>0</v>
      </c>
      <c r="E78" s="194"/>
      <c r="F78" s="194"/>
      <c r="G78" s="194"/>
      <c r="H78" s="194"/>
      <c r="I78" s="194"/>
      <c r="J78" s="194">
        <f>J39+J77</f>
        <v>0</v>
      </c>
      <c r="K78" s="202">
        <f>ROUND(J78*12/1000,1)</f>
        <v>0</v>
      </c>
      <c r="L78" s="184"/>
    </row>
    <row r="79" spans="1:12" x14ac:dyDescent="0.2">
      <c r="C79" s="92" t="s">
        <v>117</v>
      </c>
      <c r="D79" s="97" t="s">
        <v>118</v>
      </c>
    </row>
    <row r="80" spans="1:12" ht="79.5" customHeight="1" x14ac:dyDescent="0.2"/>
    <row r="81" spans="2:8" ht="25.5" x14ac:dyDescent="0.2">
      <c r="B81" s="98" t="s">
        <v>97</v>
      </c>
      <c r="C81" s="98"/>
      <c r="D81" s="154"/>
      <c r="E81" s="161"/>
      <c r="F81" s="162"/>
      <c r="G81" s="98"/>
      <c r="H81" s="98"/>
    </row>
    <row r="82" spans="2:8" x14ac:dyDescent="0.2">
      <c r="C82" s="99"/>
      <c r="D82" s="100" t="s">
        <v>94</v>
      </c>
      <c r="E82" s="100" t="s">
        <v>95</v>
      </c>
      <c r="F82" s="100"/>
    </row>
    <row r="83" spans="2:8" x14ac:dyDescent="0.2">
      <c r="C83" s="97"/>
    </row>
    <row r="84" spans="2:8" x14ac:dyDescent="0.2">
      <c r="C84" s="97"/>
    </row>
  </sheetData>
  <mergeCells count="22">
    <mergeCell ref="B4:L4"/>
    <mergeCell ref="K9:K10"/>
    <mergeCell ref="L9:L10"/>
    <mergeCell ref="M9:M10"/>
    <mergeCell ref="A36:B36"/>
    <mergeCell ref="A37:B37"/>
    <mergeCell ref="B5:J5"/>
    <mergeCell ref="A9:A10"/>
    <mergeCell ref="B9:B10"/>
    <mergeCell ref="C9:C10"/>
    <mergeCell ref="D9:D10"/>
    <mergeCell ref="E9:F9"/>
    <mergeCell ref="G9:G10"/>
    <mergeCell ref="H9:H10"/>
    <mergeCell ref="I9:I10"/>
    <mergeCell ref="J9:J10"/>
    <mergeCell ref="A39:B39"/>
    <mergeCell ref="A77:B77"/>
    <mergeCell ref="A78:B78"/>
    <mergeCell ref="A38:I38"/>
    <mergeCell ref="A75:B75"/>
    <mergeCell ref="A76:B76"/>
  </mergeCells>
  <pageMargins left="0" right="0" top="0" bottom="0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ШР Интернат</vt:lpstr>
      <vt:lpstr>Расшифровка интернат </vt:lpstr>
      <vt:lpstr>свод</vt:lpstr>
      <vt:lpstr>ФОТ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Шкляр Елена Станиславовна</dc:creator>
  <cp:lastModifiedBy>Краснер Вячеслав Сергеевич</cp:lastModifiedBy>
  <cp:lastPrinted>2022-03-21T08:41:53Z</cp:lastPrinted>
  <dcterms:created xsi:type="dcterms:W3CDTF">2013-10-02T08:38:33Z</dcterms:created>
  <dcterms:modified xsi:type="dcterms:W3CDTF">2022-08-01T12:43:04Z</dcterms:modified>
</cp:coreProperties>
</file>