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30" windowWidth="15480" windowHeight="10970"/>
  </bookViews>
  <sheets>
    <sheet name="ДС" sheetId="6" r:id="rId1"/>
    <sheet name="Расшифровка ДС" sheetId="17" r:id="rId2"/>
  </sheets>
  <calcPr calcId="145621"/>
</workbook>
</file>

<file path=xl/calcChain.xml><?xml version="1.0" encoding="utf-8"?>
<calcChain xmlns="http://schemas.openxmlformats.org/spreadsheetml/2006/main">
  <c r="K24" i="17" l="1"/>
  <c r="F27" i="6"/>
  <c r="F40" i="17"/>
  <c r="H40" i="17"/>
  <c r="H68" i="17" l="1"/>
  <c r="F68" i="17"/>
  <c r="H66" i="17"/>
  <c r="H65" i="17"/>
  <c r="D67" i="17"/>
  <c r="I67" i="17" s="1"/>
  <c r="E67" i="17"/>
  <c r="F67" i="17"/>
  <c r="G67" i="17"/>
  <c r="H67" i="17"/>
  <c r="C66" i="17"/>
  <c r="D66" i="17"/>
  <c r="F66" i="17"/>
  <c r="D38" i="17"/>
  <c r="F38" i="17"/>
  <c r="H38" i="17"/>
  <c r="C38" i="17"/>
  <c r="D39" i="17"/>
  <c r="F39" i="17"/>
  <c r="H39" i="17"/>
  <c r="C39" i="17"/>
  <c r="D33" i="17"/>
  <c r="E33" i="17"/>
  <c r="F33" i="17"/>
  <c r="G33" i="17"/>
  <c r="H33" i="17"/>
  <c r="C33" i="17"/>
  <c r="C67" i="17" s="1"/>
  <c r="C32" i="17"/>
  <c r="E12" i="17" l="1"/>
  <c r="D12" i="17"/>
  <c r="C12" i="17"/>
  <c r="L71" i="17" l="1"/>
  <c r="D26" i="17" l="1"/>
  <c r="F47" i="6"/>
  <c r="H47" i="6" s="1"/>
  <c r="F45" i="6"/>
  <c r="F41" i="6"/>
  <c r="H41" i="6" s="1"/>
  <c r="F39" i="6"/>
  <c r="F37" i="6"/>
  <c r="F36" i="6"/>
  <c r="F34" i="6"/>
  <c r="F33" i="6"/>
  <c r="F26" i="6"/>
  <c r="H26" i="6" s="1"/>
  <c r="H46" i="6"/>
  <c r="H34" i="6"/>
  <c r="H27" i="6"/>
  <c r="H20" i="6"/>
  <c r="H19" i="6"/>
  <c r="H17" i="6"/>
  <c r="G39" i="17" l="1"/>
  <c r="G66" i="17"/>
  <c r="E39" i="17"/>
  <c r="I39" i="17" s="1"/>
  <c r="E66" i="17"/>
  <c r="D32" i="17"/>
  <c r="E26" i="17"/>
  <c r="G26" i="17"/>
  <c r="G32" i="17" s="1"/>
  <c r="H33" i="6"/>
  <c r="G38" i="17" s="1"/>
  <c r="E38" i="17"/>
  <c r="H45" i="6"/>
  <c r="D20" i="17" l="1"/>
  <c r="D18" i="17"/>
  <c r="G48" i="6" l="1"/>
  <c r="H48" i="6" s="1"/>
  <c r="E65" i="17" l="1"/>
  <c r="C23" i="17" l="1"/>
  <c r="C58" i="17" l="1"/>
  <c r="D58" i="17"/>
  <c r="E58" i="17"/>
  <c r="F58" i="17"/>
  <c r="G58" i="17"/>
  <c r="H58" i="17"/>
  <c r="J51" i="6"/>
  <c r="C35" i="17"/>
  <c r="D35" i="17"/>
  <c r="E35" i="17"/>
  <c r="F35" i="17"/>
  <c r="G35" i="17"/>
  <c r="H35" i="17"/>
  <c r="C36" i="17"/>
  <c r="D36" i="17"/>
  <c r="E36" i="17"/>
  <c r="F36" i="17"/>
  <c r="G36" i="17"/>
  <c r="H36" i="17"/>
  <c r="C37" i="17"/>
  <c r="D37" i="17"/>
  <c r="E37" i="17"/>
  <c r="F37" i="17"/>
  <c r="G37" i="17"/>
  <c r="H37" i="17"/>
  <c r="I38" i="17"/>
  <c r="D34" i="17"/>
  <c r="E34" i="17"/>
  <c r="F34" i="17"/>
  <c r="G34" i="17"/>
  <c r="H34" i="17"/>
  <c r="C34" i="17"/>
  <c r="J29" i="17"/>
  <c r="I58" i="17" l="1"/>
  <c r="C46" i="17"/>
  <c r="D46" i="17"/>
  <c r="E46" i="17"/>
  <c r="F46" i="17"/>
  <c r="G46" i="17"/>
  <c r="H46" i="17"/>
  <c r="C47" i="17"/>
  <c r="D47" i="17"/>
  <c r="E47" i="17"/>
  <c r="F47" i="17"/>
  <c r="G47" i="17"/>
  <c r="H47" i="17"/>
  <c r="C48" i="17"/>
  <c r="D48" i="17"/>
  <c r="E48" i="17"/>
  <c r="F48" i="17"/>
  <c r="G48" i="17"/>
  <c r="H48" i="17"/>
  <c r="C49" i="17"/>
  <c r="D49" i="17"/>
  <c r="E49" i="17"/>
  <c r="F49" i="17"/>
  <c r="H49" i="17"/>
  <c r="C50" i="17"/>
  <c r="D50" i="17"/>
  <c r="E50" i="17"/>
  <c r="F50" i="17"/>
  <c r="G50" i="17"/>
  <c r="H50" i="17"/>
  <c r="C51" i="17"/>
  <c r="D51" i="17"/>
  <c r="E51" i="17"/>
  <c r="F51" i="17"/>
  <c r="G51" i="17"/>
  <c r="H51" i="17"/>
  <c r="C52" i="17"/>
  <c r="D52" i="17"/>
  <c r="E52" i="17"/>
  <c r="F52" i="17"/>
  <c r="G52" i="17"/>
  <c r="H52" i="17"/>
  <c r="C53" i="17"/>
  <c r="D53" i="17"/>
  <c r="E53" i="17"/>
  <c r="F53" i="17"/>
  <c r="H53" i="17"/>
  <c r="C54" i="17"/>
  <c r="D54" i="17"/>
  <c r="E54" i="17"/>
  <c r="F54" i="17"/>
  <c r="H54" i="17"/>
  <c r="C55" i="17"/>
  <c r="D55" i="17"/>
  <c r="H55" i="17"/>
  <c r="C56" i="17"/>
  <c r="D56" i="17"/>
  <c r="E56" i="17"/>
  <c r="F56" i="17"/>
  <c r="G56" i="17"/>
  <c r="H56" i="17"/>
  <c r="C57" i="17"/>
  <c r="D57" i="17"/>
  <c r="E57" i="17"/>
  <c r="F57" i="17"/>
  <c r="G57" i="17"/>
  <c r="H57" i="17"/>
  <c r="C59" i="17"/>
  <c r="D59" i="17"/>
  <c r="E59" i="17"/>
  <c r="F59" i="17"/>
  <c r="G59" i="17"/>
  <c r="H59" i="17"/>
  <c r="D45" i="17"/>
  <c r="E45" i="17"/>
  <c r="F45" i="17"/>
  <c r="G45" i="17"/>
  <c r="H45" i="17"/>
  <c r="C45" i="17"/>
  <c r="I44" i="17"/>
  <c r="C28" i="17"/>
  <c r="D28" i="17"/>
  <c r="E28" i="17"/>
  <c r="F28" i="17"/>
  <c r="G28" i="17"/>
  <c r="H28" i="17"/>
  <c r="D27" i="17"/>
  <c r="E27" i="17"/>
  <c r="F27" i="17"/>
  <c r="G27" i="17"/>
  <c r="H27" i="17"/>
  <c r="C27" i="17"/>
  <c r="F26" i="17"/>
  <c r="F32" i="17" s="1"/>
  <c r="E32" i="17"/>
  <c r="I57" i="17" l="1"/>
  <c r="I52" i="17"/>
  <c r="I50" i="17"/>
  <c r="I48" i="17"/>
  <c r="I46" i="17"/>
  <c r="I47" i="17"/>
  <c r="I59" i="17"/>
  <c r="I56" i="17"/>
  <c r="I51" i="17"/>
  <c r="I36" i="17"/>
  <c r="I45" i="17"/>
  <c r="I35" i="17"/>
  <c r="I37" i="17"/>
  <c r="D25" i="17"/>
  <c r="E25" i="17"/>
  <c r="F25" i="17"/>
  <c r="H25" i="17"/>
  <c r="C25" i="17"/>
  <c r="K25" i="17" s="1"/>
  <c r="C17" i="17"/>
  <c r="D17" i="17"/>
  <c r="E17" i="17"/>
  <c r="F17" i="17"/>
  <c r="G17" i="17"/>
  <c r="H17" i="17"/>
  <c r="C18" i="17"/>
  <c r="E18" i="17"/>
  <c r="F18" i="17"/>
  <c r="H18" i="17"/>
  <c r="C19" i="17"/>
  <c r="D19" i="17"/>
  <c r="E19" i="17"/>
  <c r="F19" i="17"/>
  <c r="G19" i="17"/>
  <c r="H19" i="17"/>
  <c r="C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D23" i="17"/>
  <c r="E23" i="17"/>
  <c r="F23" i="17"/>
  <c r="G23" i="17"/>
  <c r="H23" i="17"/>
  <c r="C24" i="17"/>
  <c r="D24" i="17"/>
  <c r="E24" i="17"/>
  <c r="F24" i="17"/>
  <c r="G24" i="17"/>
  <c r="H24" i="17"/>
  <c r="D16" i="17"/>
  <c r="E16" i="17"/>
  <c r="F16" i="17"/>
  <c r="H16" i="17"/>
  <c r="I22" i="17" l="1"/>
  <c r="I21" i="17"/>
  <c r="K21" i="17" s="1"/>
  <c r="I19" i="17"/>
  <c r="K19" i="17" s="1"/>
  <c r="I23" i="17"/>
  <c r="K23" i="17" s="1"/>
  <c r="I17" i="17"/>
  <c r="I28" i="17"/>
  <c r="I24" i="17"/>
  <c r="I20" i="17"/>
  <c r="K28" i="17" l="1"/>
  <c r="K20" i="17"/>
  <c r="K17" i="17"/>
  <c r="K22" i="17"/>
  <c r="G18" i="17"/>
  <c r="I18" i="17" s="1"/>
  <c r="K18" i="17" l="1"/>
  <c r="G16" i="17"/>
  <c r="I16" i="17" s="1"/>
  <c r="J17" i="6"/>
  <c r="E63" i="17" l="1"/>
  <c r="F65" i="17"/>
  <c r="C65" i="17"/>
  <c r="D65" i="17"/>
  <c r="D68" i="17" s="1"/>
  <c r="E68" i="17" l="1"/>
  <c r="E40" i="17" s="1"/>
  <c r="D40" i="17"/>
  <c r="C68" i="17"/>
  <c r="C40" i="17" s="1"/>
  <c r="E29" i="17"/>
  <c r="C69" i="17" l="1"/>
  <c r="G68" i="17"/>
  <c r="G40" i="17" s="1"/>
  <c r="I40" i="17" s="1"/>
  <c r="H26" i="17"/>
  <c r="H32" i="17" s="1"/>
  <c r="I27" i="17"/>
  <c r="K27" i="17" l="1"/>
  <c r="I26" i="17"/>
  <c r="K26" i="17" s="1"/>
  <c r="E53" i="6"/>
  <c r="I53" i="6"/>
  <c r="D53" i="6"/>
  <c r="J11" i="6" s="1"/>
  <c r="J50" i="6"/>
  <c r="J52" i="6"/>
  <c r="J18" i="6" l="1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49" i="6"/>
  <c r="G25" i="17"/>
  <c r="J26" i="6" l="1"/>
  <c r="I25" i="17" s="1"/>
  <c r="L69" i="17" l="1"/>
  <c r="L60" i="17"/>
  <c r="L41" i="17"/>
  <c r="J19" i="6" l="1"/>
  <c r="J27" i="6"/>
  <c r="F53" i="6" l="1"/>
  <c r="E55" i="17"/>
  <c r="I63" i="17"/>
  <c r="H63" i="17"/>
  <c r="G63" i="17"/>
  <c r="F63" i="17"/>
  <c r="D63" i="17"/>
  <c r="C63" i="17"/>
  <c r="C16" i="17"/>
  <c r="K16" i="17" l="1"/>
  <c r="I32" i="17"/>
  <c r="I41" i="17" s="1"/>
  <c r="I42" i="17" s="1"/>
  <c r="D29" i="17"/>
  <c r="I29" i="17"/>
  <c r="I30" i="17" s="1"/>
  <c r="C29" i="17"/>
  <c r="F29" i="17"/>
  <c r="H29" i="17"/>
  <c r="H31" i="17" s="1"/>
  <c r="H60" i="17"/>
  <c r="H62" i="17" s="1"/>
  <c r="H64" i="17" s="1"/>
  <c r="D60" i="17"/>
  <c r="D62" i="17" s="1"/>
  <c r="D64" i="17" s="1"/>
  <c r="C60" i="17"/>
  <c r="C62" i="17" s="1"/>
  <c r="C64" i="17" s="1"/>
  <c r="J63" i="17"/>
  <c r="K29" i="17" l="1"/>
  <c r="K30" i="17" s="1"/>
  <c r="K31" i="17" s="1"/>
  <c r="I31" i="17"/>
  <c r="E31" i="17"/>
  <c r="I57" i="6" l="1"/>
  <c r="G54" i="17"/>
  <c r="I54" i="17" s="1"/>
  <c r="G49" i="17"/>
  <c r="I49" i="17" s="1"/>
  <c r="I34" i="17"/>
  <c r="J46" i="6" l="1"/>
  <c r="G53" i="17"/>
  <c r="I53" i="17" s="1"/>
  <c r="J34" i="6"/>
  <c r="J33" i="6"/>
  <c r="G65" i="17"/>
  <c r="J20" i="6"/>
  <c r="J45" i="6"/>
  <c r="J41" i="6"/>
  <c r="J47" i="6"/>
  <c r="E60" i="17"/>
  <c r="I65" i="17" l="1"/>
  <c r="G29" i="17"/>
  <c r="E62" i="17"/>
  <c r="F57" i="6"/>
  <c r="E57" i="6"/>
  <c r="D57" i="6"/>
  <c r="E64" i="17" l="1"/>
  <c r="C31" i="17" l="1"/>
  <c r="J64" i="17" l="1"/>
  <c r="D31" i="17"/>
  <c r="F31" i="17"/>
  <c r="G31" i="17" l="1"/>
  <c r="H41" i="17" l="1"/>
  <c r="H43" i="17" l="1"/>
  <c r="L29" i="17" l="1"/>
  <c r="J31" i="17" l="1"/>
  <c r="C41" i="17"/>
  <c r="D41" i="17"/>
  <c r="D43" i="17" l="1"/>
  <c r="C43" i="17"/>
  <c r="C72" i="17" s="1"/>
  <c r="C71" i="17"/>
  <c r="F41" i="17" l="1"/>
  <c r="F43" i="17" s="1"/>
  <c r="F55" i="17" l="1"/>
  <c r="F60" i="17" s="1"/>
  <c r="F62" i="17" s="1"/>
  <c r="J48" i="6"/>
  <c r="J53" i="6" s="1"/>
  <c r="J54" i="6" s="1"/>
  <c r="G53" i="6"/>
  <c r="G57" i="6" s="1"/>
  <c r="F64" i="17" l="1"/>
  <c r="J55" i="6"/>
  <c r="J57" i="6" s="1"/>
  <c r="G55" i="17"/>
  <c r="H53" i="6"/>
  <c r="H57" i="6" s="1"/>
  <c r="G41" i="17" l="1"/>
  <c r="G43" i="17" s="1"/>
  <c r="I66" i="17"/>
  <c r="I55" i="17"/>
  <c r="I60" i="17" s="1"/>
  <c r="I61" i="17" s="1"/>
  <c r="G60" i="17"/>
  <c r="G62" i="17" s="1"/>
  <c r="I62" i="17" l="1"/>
  <c r="I64" i="17" s="1"/>
  <c r="G64" i="17"/>
  <c r="I33" i="17" l="1"/>
  <c r="E41" i="17"/>
  <c r="E43" i="17" s="1"/>
  <c r="I43" i="17" l="1"/>
  <c r="D71" i="17"/>
  <c r="D72" i="17"/>
  <c r="F72" i="17"/>
  <c r="F69" i="17"/>
  <c r="F71" i="17" s="1"/>
  <c r="E69" i="17"/>
  <c r="E72" i="17" s="1"/>
  <c r="I68" i="17"/>
  <c r="I69" i="17" s="1"/>
  <c r="I70" i="17" s="1"/>
  <c r="G69" i="17"/>
  <c r="G72" i="17" s="1"/>
  <c r="H69" i="17"/>
  <c r="H72" i="17" s="1"/>
  <c r="I73" i="17" l="1"/>
  <c r="I71" i="17"/>
  <c r="I72" i="17" s="1"/>
  <c r="E71" i="17"/>
  <c r="G71" i="17"/>
  <c r="H71" i="17"/>
</calcChain>
</file>

<file path=xl/sharedStrings.xml><?xml version="1.0" encoding="utf-8"?>
<sst xmlns="http://schemas.openxmlformats.org/spreadsheetml/2006/main" count="167" uniqueCount="106">
  <si>
    <t>ШТАТНОЕ РАСПИСАНИЕ</t>
  </si>
  <si>
    <t>№ п/п</t>
  </si>
  <si>
    <t>Главный бухгалтер</t>
  </si>
  <si>
    <t>Сторож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</si>
  <si>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</si>
  <si>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</si>
  <si>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</si>
  <si>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</si>
  <si>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</si>
  <si>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</si>
  <si>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</si>
  <si>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</si>
  <si>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</si>
  <si>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</si>
  <si>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</si>
  <si>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</si>
  <si>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</si>
  <si>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</si>
  <si>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</si>
  <si>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</si>
  <si>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</si>
  <si>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</si>
  <si>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</si>
  <si>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</si>
  <si>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</si>
  <si>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</si>
  <si>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Секретарь (делопроизводитель)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</si>
  <si>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</si>
  <si>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</si>
  <si>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</si>
  <si>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</si>
  <si>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</si>
  <si>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</si>
  <si>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>Рабочий (электромонтер, слесарь-сантехник и т.п.)</t>
  </si>
  <si>
    <t>Заведующий(ая)</t>
  </si>
  <si>
    <t xml:space="preserve">Главный бухгалтер </t>
  </si>
  <si>
    <t>ВСЕГО ФОТ в месяц</t>
  </si>
  <si>
    <t>Медицинская сестра (для организации питания)</t>
  </si>
  <si>
    <t>Машинист по стирке белья и  спецодежды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</si>
  <si>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</si>
  <si>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</si>
  <si>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</si>
  <si>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</si>
  <si>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</si>
  <si>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</si>
  <si>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</si>
  <si>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</si>
  <si>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</si>
  <si>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</si>
  <si>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</si>
  <si>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</si>
  <si>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</si>
  <si>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</si>
  <si>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</si>
  <si>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Дошкольные</t>
  </si>
  <si>
    <t>Всего</t>
  </si>
  <si>
    <t>Круглосуточные</t>
  </si>
  <si>
    <t>Компенсирующие</t>
  </si>
  <si>
    <t>Комбинированные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</si>
  <si>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</si>
  <si>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</si>
  <si>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Водитель</t>
  </si>
  <si>
    <t>Медицинская сестра-ортоптистка</t>
  </si>
  <si>
    <t>Медицинская сестра по массажу (инструктор ЛФК)</t>
  </si>
  <si>
    <t>ВСЕГО    за счет внебюджета</t>
  </si>
  <si>
    <t>в т.ч.:  область (Зам.по АХР, Гл.бух(от 8 групп)</t>
  </si>
  <si>
    <t>ВСЕГО ЗП прочего перс.( Дошкольная услуга)</t>
  </si>
  <si>
    <t>Главный бухгалтер(с 8 расч.гр)</t>
  </si>
  <si>
    <t>Главный бухгалтер(менее 8 расч.гр)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</si>
  <si>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</si>
  <si>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</si>
  <si>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</si>
  <si>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</si>
  <si>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</si>
  <si>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</si>
  <si>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</si>
  <si>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</si>
  <si>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</si>
  <si>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</si>
  <si>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</si>
  <si>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</si>
  <si>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</si>
  <si>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</si>
  <si>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</si>
  <si>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</si>
  <si>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</si>
  <si>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</si>
  <si>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</si>
  <si>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</si>
  <si>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</si>
  <si>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</si>
  <si>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</si>
  <si>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</si>
  <si>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</si>
  <si>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</si>
  <si>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</si>
  <si>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</si>
  <si>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</si>
  <si>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</si>
  <si>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Лаборант(оператор хлораторной установки)</t>
  </si>
  <si>
    <t>МДОУ "Детский сад № "</t>
  </si>
  <si>
    <t xml:space="preserve">Приказом организации от "  "                            №  </t>
  </si>
  <si>
    <t>Штат в количестве    единиц</t>
  </si>
  <si>
    <t>Льготники(дети-инвалиды,сироты и опекаемые,тубинфицированные)</t>
  </si>
  <si>
    <t xml:space="preserve">        ФОНД ОПЛАТЫ ТРУДА                                                                                 В СООТВЕТСТВИИ С ПЛАНОВОЙ ШТАТНОЙ ЧИСЛЕННОСТЬЮ,НЕОБХОДИМОЙ ДЛЯ ВЫПОЛНЕНИЯ МУНИЦИПАЛЬНОГО ЗАДАНИЯ МУНИЦИПАЛЬНОГО ДОШКОЛЬНОГО ОБРАЗОВАТЕЛЬНОГО УЧРЕЖДЕНИЯ ДЕТСКИЙ САД №       НА 1.09.2019Г</t>
  </si>
  <si>
    <t>на период 2019-2020 уч.год_с "01" сентября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</si>
</sst>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&quot;   &quot;"/>
    <numFmt numFmtId="165" formatCode="#,##0.00&quot;   &quot;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ill="0" applyBorder="0" applyAlignment="0" applyProtection="0"/>
    <xf numFmtId="0" fontId="3" fillId="0" borderId="0"/>
    <xf numFmtId="0" fontId="3" fillId="0" borderId="0"/>
    <xf numFmtId="43" fontId="2" fillId="0" borderId="0" applyFill="0" applyBorder="0" applyAlignment="0" applyProtection="0"/>
  </cellStyleXfs>
  <cellXfs count="303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/>
    <xf numFmtId="0" fontId="7" fillId="0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 applyAlignment="1"/>
    <xf numFmtId="49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0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9" fillId="0" borderId="0" xfId="0" applyFont="1" applyFill="1"/>
    <xf numFmtId="0" fontId="11" fillId="0" borderId="0" xfId="0" applyFont="1"/>
    <xf numFmtId="0" fontId="9" fillId="0" borderId="24" xfId="0" applyFont="1" applyBorder="1" applyAlignment="1">
      <alignment vertical="center"/>
    </xf>
    <xf numFmtId="0" fontId="7" fillId="7" borderId="8" xfId="1" applyFont="1" applyFill="1" applyBorder="1" applyAlignment="1">
      <alignment horizontal="center" vertical="center" wrapText="1"/>
    </xf>
    <xf numFmtId="9" fontId="7" fillId="7" borderId="8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9" fillId="0" borderId="4" xfId="0" applyFont="1" applyBorder="1"/>
    <xf numFmtId="0" fontId="9" fillId="7" borderId="1" xfId="0" applyFont="1" applyFill="1" applyBorder="1"/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 applyProtection="1">
      <alignment horizontal="center"/>
      <protection locked="0"/>
    </xf>
    <xf numFmtId="2" fontId="7" fillId="7" borderId="1" xfId="0" applyNumberFormat="1" applyFont="1" applyFill="1" applyBorder="1" applyAlignment="1" applyProtection="1">
      <alignment horizontal="center"/>
      <protection locked="0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center"/>
    </xf>
    <xf numFmtId="0" fontId="9" fillId="0" borderId="3" xfId="0" applyFont="1" applyBorder="1"/>
    <xf numFmtId="9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7" borderId="1" xfId="0" applyFont="1" applyFill="1" applyBorder="1" applyAlignment="1">
      <alignment horizontal="left" vertical="justify"/>
    </xf>
    <xf numFmtId="2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>
      <alignment wrapText="1"/>
    </xf>
    <xf numFmtId="0" fontId="7" fillId="7" borderId="1" xfId="0" applyNumberFormat="1" applyFont="1" applyFill="1" applyBorder="1" applyProtection="1">
      <protection locked="0"/>
    </xf>
    <xf numFmtId="164" fontId="7" fillId="7" borderId="1" xfId="1" applyNumberFormat="1" applyFont="1" applyFill="1" applyBorder="1" applyProtection="1">
      <protection locked="0"/>
    </xf>
    <xf numFmtId="0" fontId="7" fillId="7" borderId="1" xfId="0" applyFont="1" applyFill="1" applyBorder="1" applyAlignment="1">
      <alignment vertical="justify"/>
    </xf>
    <xf numFmtId="165" fontId="7" fillId="7" borderId="1" xfId="1" applyNumberFormat="1" applyFont="1" applyFill="1" applyBorder="1" applyProtection="1">
      <protection locked="0"/>
    </xf>
    <xf numFmtId="0" fontId="7" fillId="7" borderId="1" xfId="0" applyNumberFormat="1" applyFont="1" applyFill="1" applyBorder="1"/>
    <xf numFmtId="0" fontId="7" fillId="0" borderId="0" xfId="1" applyFont="1"/>
    <xf numFmtId="0" fontId="7" fillId="0" borderId="0" xfId="1" applyFont="1" applyAlignment="1">
      <alignment horizontal="center"/>
    </xf>
    <xf numFmtId="2" fontId="9" fillId="0" borderId="0" xfId="0" applyNumberFormat="1" applyFo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9" fillId="0" borderId="0" xfId="0" applyFont="1" applyAlignment="1">
      <alignment vertical="justify" wrapText="1"/>
    </xf>
    <xf numFmtId="0" fontId="9" fillId="0" borderId="13" xfId="0" applyFont="1" applyFill="1" applyBorder="1"/>
    <xf numFmtId="0" fontId="9" fillId="0" borderId="0" xfId="0" applyFont="1" applyProtection="1">
      <protection locked="0"/>
    </xf>
    <xf numFmtId="0" fontId="9" fillId="0" borderId="0" xfId="0" applyFont="1" applyAlignment="1">
      <alignment vertical="justify"/>
    </xf>
    <xf numFmtId="0" fontId="9" fillId="0" borderId="24" xfId="0" applyFont="1" applyBorder="1"/>
    <xf numFmtId="0" fontId="7" fillId="7" borderId="8" xfId="0" applyFont="1" applyFill="1" applyBorder="1"/>
    <xf numFmtId="0" fontId="7" fillId="7" borderId="8" xfId="0" applyFont="1" applyFill="1" applyBorder="1" applyAlignment="1" applyProtection="1">
      <alignment horizontal="center"/>
      <protection locked="0"/>
    </xf>
    <xf numFmtId="2" fontId="7" fillId="7" borderId="8" xfId="0" applyNumberFormat="1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Protection="1">
      <protection locked="0"/>
    </xf>
    <xf numFmtId="2" fontId="7" fillId="7" borderId="8" xfId="0" applyNumberFormat="1" applyFont="1" applyFill="1" applyBorder="1" applyAlignment="1">
      <alignment horizontal="center"/>
    </xf>
    <xf numFmtId="0" fontId="9" fillId="0" borderId="12" xfId="0" applyFont="1" applyBorder="1"/>
    <xf numFmtId="0" fontId="9" fillId="0" borderId="9" xfId="0" applyFont="1" applyBorder="1"/>
    <xf numFmtId="2" fontId="4" fillId="7" borderId="10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0" borderId="27" xfId="0" applyFont="1" applyBorder="1"/>
    <xf numFmtId="2" fontId="4" fillId="7" borderId="26" xfId="1" applyNumberFormat="1" applyFont="1" applyFill="1" applyBorder="1" applyAlignment="1">
      <alignment horizontal="center"/>
    </xf>
    <xf numFmtId="0" fontId="9" fillId="0" borderId="16" xfId="0" applyFont="1" applyBorder="1"/>
    <xf numFmtId="2" fontId="4" fillId="7" borderId="10" xfId="1" applyNumberFormat="1" applyFont="1" applyFill="1" applyBorder="1" applyAlignment="1">
      <alignment horizontal="center"/>
    </xf>
    <xf numFmtId="2" fontId="14" fillId="7" borderId="10" xfId="0" applyNumberFormat="1" applyFont="1" applyFill="1" applyBorder="1"/>
    <xf numFmtId="2" fontId="14" fillId="7" borderId="1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0" fontId="15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/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7" borderId="36" xfId="1" applyFont="1" applyFill="1" applyBorder="1" applyAlignment="1">
      <alignment horizontal="center" vertical="center" wrapText="1"/>
    </xf>
    <xf numFmtId="0" fontId="7" fillId="7" borderId="32" xfId="1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3" fillId="7" borderId="1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7" borderId="37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7" borderId="26" xfId="1" applyFont="1" applyFill="1" applyBorder="1" applyAlignment="1">
      <alignment horizontal="left"/>
    </xf>
    <xf numFmtId="0" fontId="4" fillId="7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wrapText="1"/>
    </xf>
    <xf numFmtId="0" fontId="7" fillId="7" borderId="38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right"/>
    </xf>
    <xf numFmtId="0" fontId="16" fillId="0" borderId="13" xfId="0" applyFont="1" applyBorder="1"/>
    <xf numFmtId="0" fontId="17" fillId="0" borderId="0" xfId="0" applyFont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 applyProtection="1">
      <alignment horizontal="center" wrapText="1"/>
      <protection locked="0"/>
    </xf>
    <xf numFmtId="0" fontId="10" fillId="0" borderId="0" xfId="1" applyFont="1"/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0" xfId="1" applyFont="1" applyBorder="1" applyAlignment="1"/>
    <xf numFmtId="0" fontId="13" fillId="0" borderId="1" xfId="1" applyFont="1" applyFill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 wrapText="1"/>
    </xf>
    <xf numFmtId="0" fontId="10" fillId="0" borderId="17" xfId="1" applyFont="1" applyBorder="1" applyAlignment="1">
      <alignment horizontal="center" vertical="center" wrapText="1"/>
    </xf>
    <xf numFmtId="0" fontId="10" fillId="7" borderId="15" xfId="1" applyFont="1" applyFill="1" applyBorder="1" applyAlignment="1">
      <alignment horizontal="center" vertical="center" wrapText="1"/>
    </xf>
    <xf numFmtId="0" fontId="10" fillId="7" borderId="18" xfId="1" applyFont="1" applyFill="1" applyBorder="1" applyAlignment="1">
      <alignment horizontal="center" vertical="center" wrapText="1"/>
    </xf>
    <xf numFmtId="0" fontId="10" fillId="7" borderId="36" xfId="1" applyFont="1" applyFill="1" applyBorder="1" applyAlignment="1">
      <alignment horizontal="center" vertical="center" wrapText="1"/>
    </xf>
    <xf numFmtId="0" fontId="10" fillId="7" borderId="37" xfId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7" borderId="42" xfId="0" applyFont="1" applyFill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7" borderId="38" xfId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9" fontId="10" fillId="7" borderId="8" xfId="1" applyNumberFormat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0" fillId="7" borderId="32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0" fontId="10" fillId="3" borderId="39" xfId="1" applyFont="1" applyFill="1" applyBorder="1" applyAlignment="1">
      <alignment horizontal="center" vertical="center" wrapText="1"/>
    </xf>
    <xf numFmtId="0" fontId="10" fillId="7" borderId="40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0" fillId="5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2" fontId="16" fillId="0" borderId="0" xfId="0" applyNumberFormat="1" applyFont="1"/>
    <xf numFmtId="2" fontId="10" fillId="3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justify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0" fillId="7" borderId="1" xfId="0" applyFont="1" applyFill="1" applyBorder="1" applyAlignment="1">
      <alignment horizontal="center"/>
    </xf>
    <xf numFmtId="0" fontId="18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2" fontId="13" fillId="5" borderId="8" xfId="1" applyNumberFormat="1" applyFont="1" applyFill="1" applyBorder="1" applyAlignment="1">
      <alignment horizontal="center"/>
    </xf>
    <xf numFmtId="2" fontId="13" fillId="5" borderId="8" xfId="0" applyNumberFormat="1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8" fillId="2" borderId="28" xfId="0" applyFont="1" applyFill="1" applyBorder="1" applyProtection="1">
      <protection locked="0"/>
    </xf>
    <xf numFmtId="0" fontId="16" fillId="0" borderId="6" xfId="0" applyFont="1" applyFill="1" applyBorder="1"/>
    <xf numFmtId="0" fontId="10" fillId="4" borderId="1" xfId="0" applyFont="1" applyFill="1" applyBorder="1"/>
    <xf numFmtId="0" fontId="10" fillId="0" borderId="5" xfId="0" applyFont="1" applyFill="1" applyBorder="1" applyAlignment="1">
      <alignment horizontal="center" vertical="center"/>
    </xf>
    <xf numFmtId="2" fontId="10" fillId="7" borderId="40" xfId="0" applyNumberFormat="1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0" fontId="10" fillId="4" borderId="5" xfId="0" applyFont="1" applyFill="1" applyBorder="1"/>
    <xf numFmtId="0" fontId="16" fillId="0" borderId="4" xfId="0" applyFont="1" applyFill="1" applyBorder="1"/>
    <xf numFmtId="0" fontId="10" fillId="0" borderId="5" xfId="0" applyFont="1" applyFill="1" applyBorder="1" applyAlignment="1">
      <alignment horizontal="center"/>
    </xf>
    <xf numFmtId="2" fontId="10" fillId="7" borderId="43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6" fillId="0" borderId="27" xfId="0" applyFont="1" applyFill="1" applyBorder="1"/>
    <xf numFmtId="0" fontId="10" fillId="4" borderId="8" xfId="0" applyFont="1" applyFill="1" applyBorder="1"/>
    <xf numFmtId="2" fontId="10" fillId="3" borderId="8" xfId="0" applyNumberFormat="1" applyFont="1" applyFill="1" applyBorder="1" applyAlignment="1">
      <alignment horizontal="center"/>
    </xf>
    <xf numFmtId="0" fontId="16" fillId="0" borderId="24" xfId="0" applyFont="1" applyFill="1" applyBorder="1"/>
    <xf numFmtId="0" fontId="10" fillId="4" borderId="1" xfId="0" applyFont="1" applyFill="1" applyBorder="1" applyAlignment="1">
      <alignment vertical="justify"/>
    </xf>
    <xf numFmtId="0" fontId="10" fillId="0" borderId="26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/>
    </xf>
    <xf numFmtId="2" fontId="13" fillId="4" borderId="18" xfId="0" applyNumberFormat="1" applyFont="1" applyFill="1" applyBorder="1" applyAlignment="1">
      <alignment horizontal="center" vertical="center"/>
    </xf>
    <xf numFmtId="2" fontId="13" fillId="4" borderId="36" xfId="0" applyNumberFormat="1" applyFont="1" applyFill="1" applyBorder="1" applyAlignment="1">
      <alignment horizontal="center" vertical="center"/>
    </xf>
    <xf numFmtId="2" fontId="13" fillId="4" borderId="19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2" fontId="13" fillId="4" borderId="44" xfId="0" applyNumberFormat="1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6" fillId="4" borderId="28" xfId="0" applyFont="1" applyFill="1" applyBorder="1" applyProtection="1">
      <protection locked="0"/>
    </xf>
    <xf numFmtId="0" fontId="10" fillId="2" borderId="1" xfId="0" applyFont="1" applyFill="1" applyBorder="1"/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6" fillId="0" borderId="0" xfId="0" applyFont="1" applyBorder="1"/>
    <xf numFmtId="0" fontId="10" fillId="2" borderId="1" xfId="0" applyFont="1" applyFill="1" applyBorder="1" applyAlignment="1">
      <alignment vertical="justify"/>
    </xf>
    <xf numFmtId="0" fontId="10" fillId="2" borderId="8" xfId="0" applyFont="1" applyFill="1" applyBorder="1"/>
    <xf numFmtId="0" fontId="10" fillId="7" borderId="26" xfId="0" applyFont="1" applyFill="1" applyBorder="1" applyAlignment="1">
      <alignment horizontal="center"/>
    </xf>
    <xf numFmtId="2" fontId="10" fillId="7" borderId="32" xfId="0" applyNumberFormat="1" applyFont="1" applyFill="1" applyBorder="1" applyAlignment="1">
      <alignment horizontal="center"/>
    </xf>
    <xf numFmtId="2" fontId="13" fillId="2" borderId="40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6" fillId="4" borderId="0" xfId="0" applyFont="1" applyFill="1" applyBorder="1" applyProtection="1">
      <protection locked="0"/>
    </xf>
    <xf numFmtId="0" fontId="18" fillId="0" borderId="0" xfId="0" applyFont="1" applyBorder="1" applyAlignment="1">
      <alignment horizontal="center"/>
    </xf>
    <xf numFmtId="0" fontId="10" fillId="6" borderId="6" xfId="0" applyFont="1" applyFill="1" applyBorder="1" applyAlignment="1">
      <alignment horizontal="right"/>
    </xf>
    <xf numFmtId="0" fontId="10" fillId="6" borderId="5" xfId="0" applyFont="1" applyFill="1" applyBorder="1"/>
    <xf numFmtId="2" fontId="13" fillId="6" borderId="43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0" fontId="16" fillId="7" borderId="0" xfId="0" applyFont="1" applyFill="1" applyBorder="1" applyProtection="1">
      <protection locked="0"/>
    </xf>
    <xf numFmtId="0" fontId="16" fillId="7" borderId="0" xfId="0" applyFont="1" applyFill="1"/>
    <xf numFmtId="0" fontId="10" fillId="6" borderId="4" xfId="0" applyFont="1" applyFill="1" applyBorder="1" applyAlignment="1">
      <alignment horizontal="right"/>
    </xf>
    <xf numFmtId="0" fontId="10" fillId="6" borderId="1" xfId="0" applyFont="1" applyFill="1" applyBorder="1"/>
    <xf numFmtId="0" fontId="10" fillId="6" borderId="24" xfId="0" applyFont="1" applyFill="1" applyBorder="1" applyAlignment="1">
      <alignment horizontal="right"/>
    </xf>
    <xf numFmtId="2" fontId="10" fillId="6" borderId="8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vertical="justify"/>
    </xf>
    <xf numFmtId="0" fontId="13" fillId="6" borderId="1" xfId="0" applyFont="1" applyFill="1" applyBorder="1" applyAlignment="1">
      <alignment horizontal="center"/>
    </xf>
    <xf numFmtId="2" fontId="13" fillId="6" borderId="32" xfId="0" applyNumberFormat="1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2" fontId="18" fillId="6" borderId="33" xfId="0" applyNumberFormat="1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2" fontId="13" fillId="6" borderId="11" xfId="0" applyNumberFormat="1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2" fontId="13" fillId="6" borderId="26" xfId="0" applyNumberFormat="1" applyFont="1" applyFill="1" applyBorder="1" applyAlignment="1">
      <alignment horizontal="center" vertical="center"/>
    </xf>
    <xf numFmtId="2" fontId="13" fillId="6" borderId="46" xfId="0" applyNumberFormat="1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center"/>
      <protection locked="0"/>
    </xf>
    <xf numFmtId="0" fontId="13" fillId="3" borderId="27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2" fontId="13" fillId="3" borderId="26" xfId="0" applyNumberFormat="1" applyFont="1" applyFill="1" applyBorder="1" applyAlignment="1">
      <alignment horizontal="center"/>
    </xf>
    <xf numFmtId="2" fontId="13" fillId="3" borderId="42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0" fontId="16" fillId="3" borderId="28" xfId="0" applyFont="1" applyFill="1" applyBorder="1" applyProtection="1">
      <protection locked="0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2" fontId="13" fillId="3" borderId="10" xfId="0" applyNumberFormat="1" applyFont="1" applyFill="1" applyBorder="1" applyAlignment="1">
      <alignment horizontal="center"/>
    </xf>
    <xf numFmtId="2" fontId="13" fillId="3" borderId="33" xfId="0" applyNumberFormat="1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13" xfId="0" applyFont="1" applyFill="1" applyBorder="1"/>
    <xf numFmtId="0" fontId="16" fillId="0" borderId="13" xfId="0" applyFont="1" applyBorder="1" applyProtection="1">
      <protection locked="0"/>
    </xf>
    <xf numFmtId="14" fontId="16" fillId="0" borderId="13" xfId="0" applyNumberFormat="1" applyFont="1" applyBorder="1" applyProtection="1">
      <protection locked="0"/>
    </xf>
    <xf numFmtId="0" fontId="16" fillId="0" borderId="0" xfId="0" applyFont="1" applyAlignment="1">
      <alignment vertical="justify"/>
    </xf>
    <xf numFmtId="0" fontId="10" fillId="0" borderId="0" xfId="0" applyFont="1" applyFill="1"/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 applyAlignment="1">
      <alignment horizontal="center" vertical="center"/>
    </xf>
    <xf numFmtId="2" fontId="13" fillId="5" borderId="25" xfId="0" applyNumberFormat="1" applyFont="1" applyFill="1" applyBorder="1" applyAlignment="1">
      <alignment horizontal="center" vertical="center"/>
    </xf>
    <xf numFmtId="2" fontId="13" fillId="5" borderId="28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2" fontId="13" fillId="4" borderId="11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2" fontId="13" fillId="2" borderId="45" xfId="0" applyNumberFormat="1" applyFont="1" applyFill="1" applyBorder="1" applyAlignment="1">
      <alignment horizontal="center"/>
    </xf>
    <xf numFmtId="2" fontId="13" fillId="2" borderId="29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2" fontId="13" fillId="6" borderId="8" xfId="0" applyNumberFormat="1" applyFont="1" applyFill="1" applyBorder="1" applyAlignment="1">
      <alignment horizontal="center"/>
    </xf>
    <xf numFmtId="2" fontId="13" fillId="6" borderId="5" xfId="0" applyNumberFormat="1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2" fontId="13" fillId="6" borderId="18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2" fontId="13" fillId="6" borderId="19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41" zoomScale="88" zoomScaleNormal="88" workbookViewId="0">
      <selection activeCell="E27" sqref="E27:E46"/>
    </sheetView>
  </sheetViews>
  <sheetFormatPr defaultColWidth="9.453125" defaultRowHeight="13" x14ac:dyDescent="0.3"/>
  <cols>
    <col min="1" max="1" width="9.453125" style="22" customWidth="1"/>
    <col min="2" max="2" width="5.54296875" style="22" customWidth="1"/>
    <col min="3" max="3" width="49.54296875" style="22" customWidth="1"/>
    <col min="4" max="4" width="9.7265625" style="27" customWidth="1"/>
    <col min="5" max="5" width="20.1796875" style="22" customWidth="1"/>
    <col min="6" max="6" width="9.54296875" style="22" customWidth="1"/>
    <col min="7" max="8" width="10.54296875" style="22" customWidth="1"/>
    <col min="9" max="9" width="14.1796875" style="22" customWidth="1"/>
    <col min="10" max="10" width="17.1796875" style="22" customWidth="1"/>
    <col min="11" max="11" width="12.453125" style="22" customWidth="1"/>
    <col min="12" max="16384" width="9.453125" style="22"/>
  </cols>
  <sheetData>
    <row r="1" spans="1:13" ht="35.25" hidden="1" customHeight="1" x14ac:dyDescent="0.3">
      <c r="B1" s="1"/>
      <c r="C1" s="2"/>
      <c r="D1" s="3"/>
      <c r="E1" s="3"/>
      <c r="J1" s="21"/>
    </row>
    <row r="2" spans="1:13" x14ac:dyDescent="0.3">
      <c r="B2" s="4"/>
      <c r="C2" s="5"/>
      <c r="D2" s="5"/>
      <c r="E2" s="5"/>
    </row>
    <row r="3" spans="1:13" s="23" customFormat="1" x14ac:dyDescent="0.3">
      <c r="B3" s="4"/>
      <c r="C3" s="5"/>
      <c r="D3" s="5"/>
      <c r="E3" s="5"/>
      <c r="J3" s="13" t="s">
        <v>69</v>
      </c>
    </row>
    <row r="4" spans="1:13" s="23" customFormat="1" ht="14" x14ac:dyDescent="0.3">
      <c r="B4" s="4"/>
      <c r="C4" s="5"/>
      <c r="D4" s="5"/>
      <c r="E4" s="6"/>
      <c r="F4" s="24"/>
      <c r="G4" s="24"/>
      <c r="H4" s="24"/>
      <c r="I4" s="8" t="s">
        <v>70</v>
      </c>
      <c r="J4" s="13" t="s">
        <v>71</v>
      </c>
    </row>
    <row r="5" spans="1:13" s="23" customFormat="1" x14ac:dyDescent="0.3">
      <c r="B5" s="11"/>
      <c r="C5" s="11" t="s">
        <v>100</v>
      </c>
      <c r="D5" s="11"/>
      <c r="E5" s="11"/>
      <c r="F5" s="11"/>
      <c r="G5" s="11"/>
      <c r="H5" s="11"/>
      <c r="I5" s="8" t="s">
        <v>72</v>
      </c>
      <c r="J5" s="14"/>
    </row>
    <row r="6" spans="1:13" ht="14.5" customHeight="1" x14ac:dyDescent="0.3">
      <c r="B6" s="7"/>
      <c r="C6" s="7"/>
      <c r="D6" s="102" t="s">
        <v>73</v>
      </c>
      <c r="E6" s="102"/>
      <c r="F6" s="12"/>
      <c r="G6" s="7"/>
      <c r="H6" s="7"/>
      <c r="I6" s="7"/>
      <c r="J6" s="7"/>
    </row>
    <row r="7" spans="1:13" s="23" customFormat="1" x14ac:dyDescent="0.3">
      <c r="B7" s="15"/>
      <c r="C7" s="15"/>
      <c r="D7" s="15"/>
      <c r="E7" s="25"/>
      <c r="F7" s="25"/>
      <c r="G7" s="15"/>
      <c r="H7" s="15"/>
      <c r="I7" s="15"/>
      <c r="J7" s="15"/>
    </row>
    <row r="8" spans="1:13" s="23" customFormat="1" ht="13.5" customHeight="1" x14ac:dyDescent="0.3">
      <c r="B8" s="16"/>
      <c r="C8" s="7"/>
      <c r="D8" s="7"/>
      <c r="E8" s="17" t="s">
        <v>74</v>
      </c>
      <c r="F8" s="105" t="s">
        <v>75</v>
      </c>
      <c r="G8" s="105"/>
      <c r="H8" s="19"/>
      <c r="I8" s="19"/>
      <c r="J8" s="7"/>
    </row>
    <row r="9" spans="1:13" s="23" customFormat="1" ht="15" customHeight="1" x14ac:dyDescent="0.3">
      <c r="B9" s="25"/>
      <c r="C9" s="8"/>
      <c r="D9" s="9" t="s">
        <v>0</v>
      </c>
      <c r="E9" s="18"/>
      <c r="F9" s="106"/>
      <c r="G9" s="106"/>
      <c r="H9" s="7" t="s">
        <v>76</v>
      </c>
      <c r="I9" s="7"/>
      <c r="J9" s="7"/>
      <c r="K9" s="7"/>
      <c r="L9" s="7"/>
      <c r="M9" s="7"/>
    </row>
    <row r="10" spans="1:13" s="23" customFormat="1" ht="15" customHeight="1" x14ac:dyDescent="0.3">
      <c r="B10" s="25"/>
      <c r="C10" s="8"/>
      <c r="D10" s="9"/>
      <c r="E10" s="20"/>
      <c r="F10" s="20"/>
      <c r="G10" s="20"/>
      <c r="H10" s="7" t="s">
        <v>101</v>
      </c>
      <c r="I10" s="7"/>
      <c r="J10" s="7"/>
      <c r="K10" s="7"/>
      <c r="L10" s="7"/>
      <c r="M10" s="7"/>
    </row>
    <row r="11" spans="1:13" s="23" customFormat="1" ht="15" customHeight="1" x14ac:dyDescent="0.3">
      <c r="B11" s="25"/>
      <c r="C11" s="99" t="s">
        <v>105</v>
      </c>
      <c r="D11" s="99"/>
      <c r="E11" s="20"/>
      <c r="F11" s="20"/>
      <c r="G11" s="20"/>
      <c r="H11" s="7" t="s">
        <v>102</v>
      </c>
      <c r="I11" s="7"/>
      <c r="J11" s="90">
        <f>D53</f>
        <v>0</v>
      </c>
      <c r="K11" s="7"/>
      <c r="L11" s="7"/>
      <c r="M11" s="10"/>
    </row>
    <row r="12" spans="1:13" x14ac:dyDescent="0.3">
      <c r="C12" s="26"/>
      <c r="D12" s="26"/>
      <c r="E12" s="26"/>
      <c r="F12" s="26"/>
      <c r="G12" s="26"/>
      <c r="H12" s="26"/>
      <c r="I12" s="26"/>
      <c r="J12" s="26"/>
    </row>
    <row r="13" spans="1:13" ht="16" thickBot="1" x14ac:dyDescent="0.4">
      <c r="J13" s="28"/>
    </row>
    <row r="14" spans="1:13" ht="13" customHeight="1" x14ac:dyDescent="0.3">
      <c r="A14" s="111" t="s">
        <v>77</v>
      </c>
      <c r="B14" s="112"/>
      <c r="C14" s="101" t="s">
        <v>80</v>
      </c>
      <c r="D14" s="109" t="s">
        <v>21</v>
      </c>
      <c r="E14" s="109" t="s">
        <v>84</v>
      </c>
      <c r="F14" s="95" t="s">
        <v>81</v>
      </c>
      <c r="G14" s="100"/>
      <c r="H14" s="100"/>
      <c r="I14" s="101"/>
      <c r="J14" s="95" t="s">
        <v>85</v>
      </c>
      <c r="K14" s="91" t="s">
        <v>86</v>
      </c>
    </row>
    <row r="15" spans="1:13" ht="123.65" customHeight="1" x14ac:dyDescent="0.3">
      <c r="A15" s="29" t="s">
        <v>78</v>
      </c>
      <c r="B15" s="30" t="s">
        <v>79</v>
      </c>
      <c r="C15" s="108"/>
      <c r="D15" s="110"/>
      <c r="E15" s="110"/>
      <c r="F15" s="31" t="s">
        <v>82</v>
      </c>
      <c r="G15" s="30" t="s">
        <v>29</v>
      </c>
      <c r="H15" s="30" t="s">
        <v>83</v>
      </c>
      <c r="I15" s="30" t="s">
        <v>31</v>
      </c>
      <c r="J15" s="96"/>
      <c r="K15" s="92"/>
    </row>
    <row r="16" spans="1:13" ht="12.65" customHeight="1" x14ac:dyDescent="0.3">
      <c r="A16" s="32">
        <v>1</v>
      </c>
      <c r="B16" s="33">
        <v>2</v>
      </c>
      <c r="C16" s="33">
        <v>3</v>
      </c>
      <c r="D16" s="33">
        <v>4</v>
      </c>
      <c r="E16" s="33">
        <v>5</v>
      </c>
      <c r="F16" s="34">
        <v>6</v>
      </c>
      <c r="G16" s="33">
        <v>7</v>
      </c>
      <c r="H16" s="33">
        <v>8</v>
      </c>
      <c r="I16" s="33">
        <v>9</v>
      </c>
      <c r="J16" s="33">
        <v>10</v>
      </c>
      <c r="K16" s="35">
        <v>11</v>
      </c>
    </row>
    <row r="17" spans="1:11" x14ac:dyDescent="0.3">
      <c r="A17" s="36"/>
      <c r="B17" s="37"/>
      <c r="C17" s="38" t="s">
        <v>34</v>
      </c>
      <c r="D17" s="39"/>
      <c r="E17" s="40"/>
      <c r="F17" s="39"/>
      <c r="G17" s="39"/>
      <c r="H17" s="41">
        <f>ROUND((E17+G17+F17)/29.3/12*42,2)</f>
        <v>0</v>
      </c>
      <c r="I17" s="39"/>
      <c r="J17" s="42">
        <f t="shared" ref="J17:J52" si="0">ROUND(SUM(E17:I17),2)</f>
        <v>0</v>
      </c>
      <c r="K17" s="43"/>
    </row>
    <row r="18" spans="1:11" x14ac:dyDescent="0.3">
      <c r="A18" s="36"/>
      <c r="B18" s="37"/>
      <c r="C18" s="38" t="s">
        <v>10</v>
      </c>
      <c r="D18" s="39"/>
      <c r="E18" s="40"/>
      <c r="F18" s="39"/>
      <c r="G18" s="39"/>
      <c r="H18" s="39"/>
      <c r="I18" s="39"/>
      <c r="J18" s="42">
        <f t="shared" si="0"/>
        <v>0</v>
      </c>
      <c r="K18" s="43"/>
    </row>
    <row r="19" spans="1:11" x14ac:dyDescent="0.3">
      <c r="A19" s="36"/>
      <c r="B19" s="37"/>
      <c r="C19" s="38" t="s">
        <v>8</v>
      </c>
      <c r="D19" s="39"/>
      <c r="E19" s="40"/>
      <c r="F19" s="44"/>
      <c r="G19" s="45"/>
      <c r="H19" s="41">
        <f>ROUND((E19+G19+F19)/29.3/12*42,2)</f>
        <v>0</v>
      </c>
      <c r="I19" s="45"/>
      <c r="J19" s="42">
        <f t="shared" si="0"/>
        <v>0</v>
      </c>
      <c r="K19" s="43"/>
    </row>
    <row r="20" spans="1:11" ht="26" x14ac:dyDescent="0.3">
      <c r="A20" s="36"/>
      <c r="B20" s="37"/>
      <c r="C20" s="46" t="s">
        <v>32</v>
      </c>
      <c r="D20" s="39"/>
      <c r="E20" s="40"/>
      <c r="F20" s="44"/>
      <c r="G20" s="45"/>
      <c r="H20" s="41">
        <f>ROUND((E20+G20+F20)/29.3/12*56,2)</f>
        <v>0</v>
      </c>
      <c r="I20" s="45"/>
      <c r="J20" s="42">
        <f t="shared" si="0"/>
        <v>0</v>
      </c>
      <c r="K20" s="43"/>
    </row>
    <row r="21" spans="1:11" x14ac:dyDescent="0.3">
      <c r="A21" s="36"/>
      <c r="B21" s="37"/>
      <c r="C21" s="38" t="s">
        <v>11</v>
      </c>
      <c r="D21" s="39"/>
      <c r="E21" s="40"/>
      <c r="F21" s="44"/>
      <c r="G21" s="47"/>
      <c r="H21" s="47"/>
      <c r="I21" s="47"/>
      <c r="J21" s="42">
        <f t="shared" si="0"/>
        <v>0</v>
      </c>
      <c r="K21" s="43"/>
    </row>
    <row r="22" spans="1:11" x14ac:dyDescent="0.3">
      <c r="A22" s="36"/>
      <c r="B22" s="37"/>
      <c r="C22" s="38" t="s">
        <v>12</v>
      </c>
      <c r="D22" s="39"/>
      <c r="E22" s="40"/>
      <c r="F22" s="44"/>
      <c r="G22" s="47"/>
      <c r="H22" s="47"/>
      <c r="I22" s="47"/>
      <c r="J22" s="42">
        <f t="shared" si="0"/>
        <v>0</v>
      </c>
      <c r="K22" s="43"/>
    </row>
    <row r="23" spans="1:11" x14ac:dyDescent="0.3">
      <c r="A23" s="36"/>
      <c r="B23" s="37"/>
      <c r="C23" s="38" t="s">
        <v>13</v>
      </c>
      <c r="D23" s="39"/>
      <c r="E23" s="40"/>
      <c r="F23" s="44"/>
      <c r="G23" s="47"/>
      <c r="H23" s="47"/>
      <c r="I23" s="47"/>
      <c r="J23" s="42">
        <f t="shared" si="0"/>
        <v>0</v>
      </c>
      <c r="K23" s="43"/>
    </row>
    <row r="24" spans="1:11" x14ac:dyDescent="0.3">
      <c r="A24" s="36"/>
      <c r="B24" s="37"/>
      <c r="C24" s="48" t="s">
        <v>5</v>
      </c>
      <c r="D24" s="39"/>
      <c r="E24" s="40"/>
      <c r="F24" s="39"/>
      <c r="G24" s="47"/>
      <c r="H24" s="47"/>
      <c r="I24" s="47"/>
      <c r="J24" s="42">
        <f t="shared" si="0"/>
        <v>0</v>
      </c>
      <c r="K24" s="43"/>
    </row>
    <row r="25" spans="1:11" x14ac:dyDescent="0.3">
      <c r="A25" s="36"/>
      <c r="B25" s="37"/>
      <c r="C25" s="41" t="s">
        <v>14</v>
      </c>
      <c r="D25" s="49"/>
      <c r="E25" s="49"/>
      <c r="F25" s="50"/>
      <c r="G25" s="50"/>
      <c r="H25" s="50"/>
      <c r="I25" s="50"/>
      <c r="J25" s="42">
        <f t="shared" si="0"/>
        <v>0</v>
      </c>
      <c r="K25" s="43"/>
    </row>
    <row r="26" spans="1:11" x14ac:dyDescent="0.3">
      <c r="A26" s="36"/>
      <c r="B26" s="37"/>
      <c r="C26" s="41" t="s">
        <v>15</v>
      </c>
      <c r="D26" s="49"/>
      <c r="E26" s="49"/>
      <c r="F26" s="50">
        <f>ROUND(E26*0.1,2)</f>
        <v>0</v>
      </c>
      <c r="G26" s="51"/>
      <c r="H26" s="41">
        <f>ROUND((E26+G26+F26)/29.3/12*28,2)</f>
        <v>0</v>
      </c>
      <c r="I26" s="50"/>
      <c r="J26" s="42">
        <f t="shared" si="0"/>
        <v>0</v>
      </c>
      <c r="K26" s="43"/>
    </row>
    <row r="27" spans="1:11" x14ac:dyDescent="0.3">
      <c r="A27" s="36"/>
      <c r="B27" s="37"/>
      <c r="C27" s="41" t="s">
        <v>23</v>
      </c>
      <c r="D27" s="49"/>
      <c r="E27" s="49"/>
      <c r="F27" s="50">
        <f>ROUND(E27*0.1,2)</f>
        <v>0</v>
      </c>
      <c r="G27" s="50"/>
      <c r="H27" s="41">
        <f>ROUND((E27+G27+F27)/29.3/12*28,2)</f>
        <v>0</v>
      </c>
      <c r="I27" s="88"/>
      <c r="J27" s="42">
        <f t="shared" si="0"/>
        <v>0</v>
      </c>
      <c r="K27" s="43"/>
    </row>
    <row r="28" spans="1:11" x14ac:dyDescent="0.3">
      <c r="A28" s="36"/>
      <c r="B28" s="37"/>
      <c r="C28" s="41" t="s">
        <v>37</v>
      </c>
      <c r="D28" s="49"/>
      <c r="E28" s="49"/>
      <c r="F28" s="50"/>
      <c r="G28" s="50"/>
      <c r="H28" s="50"/>
      <c r="I28" s="50"/>
      <c r="J28" s="42">
        <f t="shared" si="0"/>
        <v>0</v>
      </c>
      <c r="K28" s="43"/>
    </row>
    <row r="29" spans="1:11" x14ac:dyDescent="0.3">
      <c r="A29" s="36"/>
      <c r="B29" s="37"/>
      <c r="C29" s="41" t="s">
        <v>88</v>
      </c>
      <c r="D29" s="49"/>
      <c r="E29" s="49"/>
      <c r="F29" s="50"/>
      <c r="G29" s="50"/>
      <c r="H29" s="50"/>
      <c r="I29" s="50"/>
      <c r="J29" s="42">
        <f t="shared" si="0"/>
        <v>0</v>
      </c>
      <c r="K29" s="43"/>
    </row>
    <row r="30" spans="1:11" x14ac:dyDescent="0.3">
      <c r="A30" s="36"/>
      <c r="B30" s="37"/>
      <c r="C30" s="52" t="s">
        <v>63</v>
      </c>
      <c r="D30" s="49"/>
      <c r="E30" s="49"/>
      <c r="F30" s="50"/>
      <c r="G30" s="50"/>
      <c r="H30" s="50"/>
      <c r="I30" s="50"/>
      <c r="J30" s="42">
        <f t="shared" si="0"/>
        <v>0</v>
      </c>
      <c r="K30" s="43"/>
    </row>
    <row r="31" spans="1:11" x14ac:dyDescent="0.3">
      <c r="A31" s="36"/>
      <c r="B31" s="37"/>
      <c r="C31" s="52" t="s">
        <v>24</v>
      </c>
      <c r="D31" s="49"/>
      <c r="E31" s="49"/>
      <c r="F31" s="50"/>
      <c r="G31" s="50"/>
      <c r="H31" s="50"/>
      <c r="I31" s="50"/>
      <c r="J31" s="42">
        <f t="shared" si="0"/>
        <v>0</v>
      </c>
      <c r="K31" s="43"/>
    </row>
    <row r="32" spans="1:11" x14ac:dyDescent="0.3">
      <c r="A32" s="36"/>
      <c r="B32" s="37"/>
      <c r="C32" s="52" t="s">
        <v>62</v>
      </c>
      <c r="D32" s="49"/>
      <c r="E32" s="49"/>
      <c r="F32" s="50"/>
      <c r="G32" s="50"/>
      <c r="H32" s="50"/>
      <c r="I32" s="50"/>
      <c r="J32" s="42">
        <f t="shared" si="0"/>
        <v>0</v>
      </c>
      <c r="K32" s="43"/>
    </row>
    <row r="33" spans="1:11" x14ac:dyDescent="0.3">
      <c r="A33" s="36"/>
      <c r="B33" s="37"/>
      <c r="C33" s="41" t="s">
        <v>16</v>
      </c>
      <c r="D33" s="49"/>
      <c r="E33" s="49"/>
      <c r="F33" s="50">
        <f t="shared" ref="F33:F34" si="1">ROUND(E33*0.1,2)</f>
        <v>0</v>
      </c>
      <c r="G33" s="50"/>
      <c r="H33" s="41">
        <f t="shared" ref="H33:H34" si="2">ROUND((E33+G33+F33)/29.3/12*28,2)</f>
        <v>0</v>
      </c>
      <c r="I33" s="50"/>
      <c r="J33" s="42">
        <f t="shared" si="0"/>
        <v>0</v>
      </c>
      <c r="K33" s="43"/>
    </row>
    <row r="34" spans="1:11" x14ac:dyDescent="0.3">
      <c r="A34" s="36"/>
      <c r="B34" s="37"/>
      <c r="C34" s="41" t="s">
        <v>17</v>
      </c>
      <c r="D34" s="49"/>
      <c r="E34" s="49"/>
      <c r="F34" s="50">
        <f t="shared" si="1"/>
        <v>0</v>
      </c>
      <c r="G34" s="50"/>
      <c r="H34" s="41">
        <f t="shared" si="2"/>
        <v>0</v>
      </c>
      <c r="I34" s="50"/>
      <c r="J34" s="42">
        <f t="shared" si="0"/>
        <v>0</v>
      </c>
      <c r="K34" s="43"/>
    </row>
    <row r="35" spans="1:11" x14ac:dyDescent="0.3">
      <c r="A35" s="36"/>
      <c r="B35" s="37"/>
      <c r="C35" s="41" t="s">
        <v>28</v>
      </c>
      <c r="D35" s="49"/>
      <c r="E35" s="89"/>
      <c r="F35" s="50"/>
      <c r="G35" s="50"/>
      <c r="H35" s="50"/>
      <c r="I35" s="50"/>
      <c r="J35" s="42">
        <f t="shared" si="0"/>
        <v>0</v>
      </c>
      <c r="K35" s="43"/>
    </row>
    <row r="36" spans="1:11" x14ac:dyDescent="0.3">
      <c r="A36" s="36"/>
      <c r="B36" s="37"/>
      <c r="C36" s="41" t="s">
        <v>2</v>
      </c>
      <c r="D36" s="49"/>
      <c r="E36" s="89"/>
      <c r="F36" s="50">
        <f t="shared" ref="F36:F37" si="3">ROUND(E36*0.1,2)</f>
        <v>0</v>
      </c>
      <c r="G36" s="50"/>
      <c r="H36" s="50"/>
      <c r="I36" s="50"/>
      <c r="J36" s="42">
        <f t="shared" si="0"/>
        <v>0</v>
      </c>
      <c r="K36" s="43"/>
    </row>
    <row r="37" spans="1:11" x14ac:dyDescent="0.3">
      <c r="A37" s="36"/>
      <c r="B37" s="37"/>
      <c r="C37" s="41" t="s">
        <v>7</v>
      </c>
      <c r="D37" s="49"/>
      <c r="E37" s="49"/>
      <c r="F37" s="50">
        <f t="shared" si="3"/>
        <v>0</v>
      </c>
      <c r="G37" s="50"/>
      <c r="H37" s="50"/>
      <c r="I37" s="50"/>
      <c r="J37" s="42">
        <f t="shared" si="0"/>
        <v>0</v>
      </c>
      <c r="K37" s="43"/>
    </row>
    <row r="38" spans="1:11" x14ac:dyDescent="0.3">
      <c r="A38" s="36"/>
      <c r="B38" s="37"/>
      <c r="C38" s="41" t="s">
        <v>25</v>
      </c>
      <c r="D38" s="49"/>
      <c r="E38" s="49"/>
      <c r="F38" s="50"/>
      <c r="G38" s="50"/>
      <c r="H38" s="50"/>
      <c r="I38" s="50"/>
      <c r="J38" s="42">
        <f t="shared" si="0"/>
        <v>0</v>
      </c>
      <c r="K38" s="43"/>
    </row>
    <row r="39" spans="1:11" x14ac:dyDescent="0.3">
      <c r="A39" s="36"/>
      <c r="B39" s="37"/>
      <c r="C39" s="41" t="s">
        <v>26</v>
      </c>
      <c r="D39" s="49"/>
      <c r="E39" s="49"/>
      <c r="F39" s="50">
        <f>ROUND(E39*0.1,2)</f>
        <v>0</v>
      </c>
      <c r="G39" s="50"/>
      <c r="H39" s="50"/>
      <c r="I39" s="50"/>
      <c r="J39" s="42">
        <f t="shared" si="0"/>
        <v>0</v>
      </c>
      <c r="K39" s="43"/>
    </row>
    <row r="40" spans="1:11" x14ac:dyDescent="0.3">
      <c r="A40" s="36"/>
      <c r="B40" s="37"/>
      <c r="C40" s="41" t="s">
        <v>22</v>
      </c>
      <c r="D40" s="39"/>
      <c r="E40" s="40"/>
      <c r="F40" s="45"/>
      <c r="G40" s="47"/>
      <c r="H40" s="47"/>
      <c r="I40" s="47"/>
      <c r="J40" s="42">
        <f t="shared" si="0"/>
        <v>0</v>
      </c>
      <c r="K40" s="43"/>
    </row>
    <row r="41" spans="1:11" x14ac:dyDescent="0.3">
      <c r="A41" s="36"/>
      <c r="B41" s="37"/>
      <c r="C41" s="41" t="s">
        <v>18</v>
      </c>
      <c r="D41" s="39"/>
      <c r="E41" s="40"/>
      <c r="F41" s="50">
        <f>ROUND(E41*0.1,2)</f>
        <v>0</v>
      </c>
      <c r="G41" s="54"/>
      <c r="H41" s="41">
        <f>ROUND((E41+G41+F41)/29.3/12*28,2)</f>
        <v>0</v>
      </c>
      <c r="I41" s="47"/>
      <c r="J41" s="42">
        <f t="shared" si="0"/>
        <v>0</v>
      </c>
      <c r="K41" s="43"/>
    </row>
    <row r="42" spans="1:11" x14ac:dyDescent="0.3">
      <c r="A42" s="36"/>
      <c r="B42" s="37"/>
      <c r="C42" s="41" t="s">
        <v>27</v>
      </c>
      <c r="D42" s="39"/>
      <c r="E42" s="40"/>
      <c r="F42" s="53"/>
      <c r="G42" s="54"/>
      <c r="H42" s="54"/>
      <c r="I42" s="47"/>
      <c r="J42" s="42">
        <f t="shared" si="0"/>
        <v>0</v>
      </c>
      <c r="K42" s="43"/>
    </row>
    <row r="43" spans="1:11" x14ac:dyDescent="0.3">
      <c r="A43" s="36"/>
      <c r="B43" s="37"/>
      <c r="C43" s="41" t="s">
        <v>19</v>
      </c>
      <c r="D43" s="39"/>
      <c r="E43" s="40"/>
      <c r="F43" s="53"/>
      <c r="G43" s="54"/>
      <c r="H43" s="54"/>
      <c r="I43" s="47"/>
      <c r="J43" s="42">
        <f t="shared" si="0"/>
        <v>0</v>
      </c>
      <c r="K43" s="43"/>
    </row>
    <row r="44" spans="1:11" x14ac:dyDescent="0.3">
      <c r="A44" s="36"/>
      <c r="B44" s="37"/>
      <c r="C44" s="41" t="s">
        <v>20</v>
      </c>
      <c r="D44" s="39"/>
      <c r="E44" s="40"/>
      <c r="F44" s="53"/>
      <c r="G44" s="54"/>
      <c r="H44" s="54"/>
      <c r="I44" s="47"/>
      <c r="J44" s="42">
        <f t="shared" si="0"/>
        <v>0</v>
      </c>
      <c r="K44" s="43"/>
    </row>
    <row r="45" spans="1:11" ht="17.25" customHeight="1" x14ac:dyDescent="0.3">
      <c r="A45" s="36"/>
      <c r="B45" s="37"/>
      <c r="C45" s="55" t="s">
        <v>38</v>
      </c>
      <c r="D45" s="39"/>
      <c r="E45" s="40"/>
      <c r="F45" s="50">
        <f>ROUND(E45*0.1,2)</f>
        <v>0</v>
      </c>
      <c r="G45" s="54"/>
      <c r="H45" s="41">
        <f t="shared" ref="H45:H47" si="4">ROUND((E45+G45+F45)/29.3/12*28,2)</f>
        <v>0</v>
      </c>
      <c r="I45" s="47"/>
      <c r="J45" s="42">
        <f t="shared" si="0"/>
        <v>0</v>
      </c>
      <c r="K45" s="43"/>
    </row>
    <row r="46" spans="1:11" ht="15" customHeight="1" x14ac:dyDescent="0.3">
      <c r="A46" s="36"/>
      <c r="B46" s="37"/>
      <c r="C46" s="55" t="s">
        <v>33</v>
      </c>
      <c r="D46" s="39"/>
      <c r="E46" s="40"/>
      <c r="F46" s="53"/>
      <c r="G46" s="56"/>
      <c r="H46" s="41">
        <f t="shared" si="4"/>
        <v>0</v>
      </c>
      <c r="I46" s="47"/>
      <c r="J46" s="42">
        <f t="shared" si="0"/>
        <v>0</v>
      </c>
      <c r="K46" s="43"/>
    </row>
    <row r="47" spans="1:11" x14ac:dyDescent="0.3">
      <c r="A47" s="36"/>
      <c r="B47" s="37"/>
      <c r="C47" s="41" t="s">
        <v>4</v>
      </c>
      <c r="D47" s="39"/>
      <c r="E47" s="40"/>
      <c r="F47" s="50">
        <f>ROUND(E47*0.1,2)</f>
        <v>0</v>
      </c>
      <c r="G47" s="54"/>
      <c r="H47" s="41">
        <f t="shared" si="4"/>
        <v>0</v>
      </c>
      <c r="I47" s="47"/>
      <c r="J47" s="42">
        <f t="shared" si="0"/>
        <v>0</v>
      </c>
      <c r="K47" s="43"/>
    </row>
    <row r="48" spans="1:11" x14ac:dyDescent="0.3">
      <c r="A48" s="36"/>
      <c r="B48" s="37"/>
      <c r="C48" s="41" t="s">
        <v>3</v>
      </c>
      <c r="D48" s="39"/>
      <c r="E48" s="40"/>
      <c r="F48" s="57"/>
      <c r="G48" s="57" t="e">
        <f>ROUND(E48/D48/164.25*(0.35*243.33+14*24/12),2)</f>
        <v>#DIV/0!</v>
      </c>
      <c r="H48" s="41" t="e">
        <f>ROUND((E48+G48+F48)/29.3/12*28,2)</f>
        <v>#DIV/0!</v>
      </c>
      <c r="I48" s="47"/>
      <c r="J48" s="42" t="e">
        <f t="shared" si="0"/>
        <v>#DIV/0!</v>
      </c>
      <c r="K48" s="43"/>
    </row>
    <row r="49" spans="1:11" x14ac:dyDescent="0.3">
      <c r="A49" s="36"/>
      <c r="B49" s="37"/>
      <c r="C49" s="41" t="s">
        <v>6</v>
      </c>
      <c r="D49" s="39"/>
      <c r="E49" s="40"/>
      <c r="F49" s="45"/>
      <c r="G49" s="45"/>
      <c r="H49" s="45"/>
      <c r="I49" s="45"/>
      <c r="J49" s="42">
        <f t="shared" si="0"/>
        <v>0</v>
      </c>
      <c r="K49" s="43"/>
    </row>
    <row r="50" spans="1:11" x14ac:dyDescent="0.3">
      <c r="A50" s="36"/>
      <c r="B50" s="37"/>
      <c r="C50" s="41" t="s">
        <v>60</v>
      </c>
      <c r="D50" s="39"/>
      <c r="E50" s="40"/>
      <c r="F50" s="45"/>
      <c r="G50" s="45"/>
      <c r="H50" s="45"/>
      <c r="I50" s="45"/>
      <c r="J50" s="42">
        <f t="shared" si="0"/>
        <v>0</v>
      </c>
      <c r="K50" s="43"/>
    </row>
    <row r="51" spans="1:11" x14ac:dyDescent="0.3">
      <c r="A51" s="67"/>
      <c r="B51" s="37"/>
      <c r="C51" s="68" t="s">
        <v>99</v>
      </c>
      <c r="D51" s="69"/>
      <c r="E51" s="70"/>
      <c r="F51" s="71"/>
      <c r="G51" s="71"/>
      <c r="H51" s="71"/>
      <c r="I51" s="71"/>
      <c r="J51" s="42">
        <f t="shared" si="0"/>
        <v>0</v>
      </c>
      <c r="K51" s="73"/>
    </row>
    <row r="52" spans="1:11" ht="13.5" thickBot="1" x14ac:dyDescent="0.35">
      <c r="A52" s="67"/>
      <c r="B52" s="37"/>
      <c r="C52" s="68" t="s">
        <v>61</v>
      </c>
      <c r="D52" s="69"/>
      <c r="E52" s="70"/>
      <c r="F52" s="71"/>
      <c r="G52" s="71"/>
      <c r="H52" s="71"/>
      <c r="I52" s="71"/>
      <c r="J52" s="72">
        <f t="shared" si="0"/>
        <v>0</v>
      </c>
      <c r="K52" s="73"/>
    </row>
    <row r="53" spans="1:11" ht="13.5" customHeight="1" thickBot="1" x14ac:dyDescent="0.35">
      <c r="A53" s="74"/>
      <c r="B53" s="104" t="s">
        <v>9</v>
      </c>
      <c r="C53" s="104"/>
      <c r="D53" s="75">
        <f t="shared" ref="D53:J53" si="5">SUM(D17:D52)</f>
        <v>0</v>
      </c>
      <c r="E53" s="75">
        <f t="shared" si="5"/>
        <v>0</v>
      </c>
      <c r="F53" s="75">
        <f t="shared" si="5"/>
        <v>0</v>
      </c>
      <c r="G53" s="75" t="e">
        <f t="shared" si="5"/>
        <v>#DIV/0!</v>
      </c>
      <c r="H53" s="75" t="e">
        <f t="shared" si="5"/>
        <v>#DIV/0!</v>
      </c>
      <c r="I53" s="75">
        <f t="shared" si="5"/>
        <v>0</v>
      </c>
      <c r="J53" s="75" t="e">
        <f t="shared" si="5"/>
        <v>#DIV/0!</v>
      </c>
      <c r="K53" s="76"/>
    </row>
    <row r="54" spans="1:11" ht="15" customHeight="1" thickBot="1" x14ac:dyDescent="0.35">
      <c r="A54" s="77"/>
      <c r="B54" s="103" t="s">
        <v>87</v>
      </c>
      <c r="C54" s="103"/>
      <c r="D54" s="103"/>
      <c r="E54" s="103"/>
      <c r="F54" s="103"/>
      <c r="G54" s="103"/>
      <c r="H54" s="103"/>
      <c r="I54" s="103"/>
      <c r="J54" s="78" t="e">
        <f>ROUND(J53/80*20,2)</f>
        <v>#DIV/0!</v>
      </c>
      <c r="K54" s="79"/>
    </row>
    <row r="55" spans="1:11" ht="15" customHeight="1" thickBot="1" x14ac:dyDescent="0.35">
      <c r="A55" s="74"/>
      <c r="B55" s="98" t="s">
        <v>9</v>
      </c>
      <c r="C55" s="98"/>
      <c r="D55" s="98"/>
      <c r="E55" s="98"/>
      <c r="F55" s="98"/>
      <c r="G55" s="98"/>
      <c r="H55" s="98"/>
      <c r="I55" s="98"/>
      <c r="J55" s="80" t="e">
        <f>J53+J54</f>
        <v>#DIV/0!</v>
      </c>
      <c r="K55" s="76"/>
    </row>
    <row r="56" spans="1:11" ht="18" customHeight="1" thickBot="1" x14ac:dyDescent="0.35">
      <c r="A56" s="77"/>
      <c r="B56" s="103" t="s">
        <v>59</v>
      </c>
      <c r="C56" s="103"/>
      <c r="D56" s="103"/>
      <c r="E56" s="103"/>
      <c r="F56" s="103"/>
      <c r="G56" s="103"/>
      <c r="H56" s="103"/>
      <c r="I56" s="103"/>
      <c r="J56" s="78"/>
      <c r="K56" s="79"/>
    </row>
    <row r="57" spans="1:11" ht="15.65" customHeight="1" thickBot="1" x14ac:dyDescent="0.35">
      <c r="A57" s="74"/>
      <c r="B57" s="107" t="s">
        <v>36</v>
      </c>
      <c r="C57" s="107"/>
      <c r="D57" s="81">
        <f>D53</f>
        <v>0</v>
      </c>
      <c r="E57" s="82">
        <f>E53</f>
        <v>0</v>
      </c>
      <c r="F57" s="82">
        <f t="shared" ref="F57:I57" si="6">F53</f>
        <v>0</v>
      </c>
      <c r="G57" s="82" t="e">
        <f t="shared" si="6"/>
        <v>#DIV/0!</v>
      </c>
      <c r="H57" s="82" t="e">
        <f t="shared" si="6"/>
        <v>#DIV/0!</v>
      </c>
      <c r="I57" s="82">
        <f t="shared" si="6"/>
        <v>0</v>
      </c>
      <c r="J57" s="82" t="e">
        <f>J55+J56</f>
        <v>#DIV/0!</v>
      </c>
      <c r="K57" s="76"/>
    </row>
    <row r="60" spans="1:11" x14ac:dyDescent="0.3">
      <c r="C60" s="22" t="s">
        <v>90</v>
      </c>
      <c r="D60" s="64" t="s">
        <v>96</v>
      </c>
      <c r="E60" s="22" t="s">
        <v>92</v>
      </c>
    </row>
    <row r="61" spans="1:11" x14ac:dyDescent="0.3">
      <c r="D61" s="83" t="s">
        <v>91</v>
      </c>
      <c r="E61" s="84" t="s">
        <v>93</v>
      </c>
      <c r="F61" s="93" t="s">
        <v>94</v>
      </c>
      <c r="G61" s="93"/>
    </row>
    <row r="62" spans="1:11" x14ac:dyDescent="0.3">
      <c r="B62" s="58"/>
      <c r="C62" s="58"/>
      <c r="D62" s="59"/>
      <c r="J62" s="60"/>
    </row>
    <row r="63" spans="1:11" x14ac:dyDescent="0.3">
      <c r="B63" s="58"/>
      <c r="C63" s="61" t="s">
        <v>35</v>
      </c>
      <c r="D63" s="94" t="s">
        <v>92</v>
      </c>
      <c r="E63" s="94"/>
      <c r="F63" s="97"/>
      <c r="G63" s="97"/>
    </row>
    <row r="64" spans="1:11" x14ac:dyDescent="0.3">
      <c r="B64" s="58"/>
      <c r="C64" s="62"/>
      <c r="D64" s="93" t="s">
        <v>93</v>
      </c>
      <c r="E64" s="93"/>
      <c r="F64" s="93" t="s">
        <v>94</v>
      </c>
      <c r="G64" s="93"/>
    </row>
    <row r="66" spans="3:6" x14ac:dyDescent="0.3">
      <c r="C66" s="63"/>
      <c r="D66" s="85"/>
      <c r="E66" s="86"/>
      <c r="F66" s="65"/>
    </row>
    <row r="67" spans="3:6" x14ac:dyDescent="0.3">
      <c r="C67" s="66"/>
      <c r="D67" s="87"/>
      <c r="E67" s="87"/>
      <c r="F67" s="84"/>
    </row>
    <row r="68" spans="3:6" x14ac:dyDescent="0.3">
      <c r="D68" s="85"/>
      <c r="E68" s="23"/>
    </row>
  </sheetData>
  <mergeCells count="22">
    <mergeCell ref="B57:C57"/>
    <mergeCell ref="C14:C15"/>
    <mergeCell ref="D14:D15"/>
    <mergeCell ref="E14:E15"/>
    <mergeCell ref="B56:I56"/>
    <mergeCell ref="A14:B14"/>
    <mergeCell ref="C11:D11"/>
    <mergeCell ref="F14:I14"/>
    <mergeCell ref="D6:E6"/>
    <mergeCell ref="B55:C55"/>
    <mergeCell ref="B54:I54"/>
    <mergeCell ref="B53:C53"/>
    <mergeCell ref="F8:G8"/>
    <mergeCell ref="F9:G9"/>
    <mergeCell ref="K14:K15"/>
    <mergeCell ref="F61:G61"/>
    <mergeCell ref="D64:E64"/>
    <mergeCell ref="D63:E63"/>
    <mergeCell ref="J14:J15"/>
    <mergeCell ref="F63:G63"/>
    <mergeCell ref="F64:G64"/>
    <mergeCell ref="D55:I55"/>
  </mergeCells>
  <pageMargins left="0.31496062992125984" right="0.31496062992125984" top="0.35433070866141736" bottom="0.35433070866141736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A49" zoomScale="84" zoomScaleNormal="84" workbookViewId="0">
      <selection activeCell="M54" sqref="M54"/>
    </sheetView>
  </sheetViews>
  <sheetFormatPr defaultColWidth="9.453125" defaultRowHeight="14" x14ac:dyDescent="0.3"/>
  <cols>
    <col min="1" max="1" width="5.54296875" style="132" customWidth="1"/>
    <col min="2" max="2" width="50.54296875" style="132" customWidth="1"/>
    <col min="3" max="3" width="8.7265625" style="133" customWidth="1"/>
    <col min="4" max="4" width="17.54296875" style="132" customWidth="1"/>
    <col min="5" max="5" width="11.54296875" style="132" customWidth="1"/>
    <col min="6" max="7" width="10.54296875" style="132" customWidth="1"/>
    <col min="8" max="8" width="11" style="132" customWidth="1"/>
    <col min="9" max="9" width="13.1796875" style="132" customWidth="1"/>
    <col min="10" max="10" width="11" style="132" customWidth="1"/>
    <col min="11" max="11" width="12.453125" style="132" customWidth="1"/>
    <col min="12" max="12" width="13.54296875" style="132" customWidth="1"/>
    <col min="13" max="13" width="11" style="132" customWidth="1"/>
    <col min="14" max="14" width="9.453125" style="132"/>
    <col min="15" max="15" width="11.54296875" style="132" customWidth="1"/>
    <col min="16" max="16384" width="9.453125" style="132"/>
  </cols>
  <sheetData>
    <row r="1" spans="1:13" x14ac:dyDescent="0.3">
      <c r="A1" s="132" t="s">
        <v>97</v>
      </c>
      <c r="L1" s="134" t="s">
        <v>49</v>
      </c>
    </row>
    <row r="2" spans="1:13" ht="19.5" customHeight="1" x14ac:dyDescent="0.3">
      <c r="A2" s="132" t="s">
        <v>98</v>
      </c>
    </row>
    <row r="3" spans="1:13" ht="34" customHeight="1" x14ac:dyDescent="0.3">
      <c r="B3" s="135"/>
      <c r="G3" s="136"/>
      <c r="H3" s="136"/>
      <c r="I3" s="136"/>
      <c r="J3" s="136"/>
      <c r="K3" s="136"/>
      <c r="L3" s="136"/>
    </row>
    <row r="4" spans="1:13" ht="26.15" customHeight="1" x14ac:dyDescent="0.3">
      <c r="L4" s="134"/>
    </row>
    <row r="5" spans="1:13" ht="18" customHeight="1" x14ac:dyDescent="0.3">
      <c r="B5" s="137"/>
      <c r="C5" s="137" t="s">
        <v>50</v>
      </c>
      <c r="D5" s="138" t="s">
        <v>51</v>
      </c>
      <c r="E5" s="138" t="s">
        <v>52</v>
      </c>
      <c r="F5" s="139"/>
      <c r="G5" s="140" t="s">
        <v>104</v>
      </c>
      <c r="H5" s="140"/>
      <c r="I5" s="140"/>
      <c r="J5" s="140"/>
      <c r="K5" s="140"/>
      <c r="L5" s="140"/>
      <c r="M5" s="141"/>
    </row>
    <row r="6" spans="1:13" ht="15" customHeight="1" x14ac:dyDescent="0.3">
      <c r="B6" s="142" t="s">
        <v>53</v>
      </c>
      <c r="C6" s="143"/>
      <c r="D6" s="143"/>
      <c r="E6" s="143"/>
      <c r="F6" s="144"/>
      <c r="G6" s="140"/>
      <c r="H6" s="140"/>
      <c r="I6" s="140"/>
      <c r="J6" s="140"/>
      <c r="K6" s="140"/>
      <c r="L6" s="140"/>
      <c r="M6" s="141"/>
    </row>
    <row r="7" spans="1:13" ht="19" customHeight="1" x14ac:dyDescent="0.3">
      <c r="A7" s="139"/>
      <c r="B7" s="142" t="s">
        <v>54</v>
      </c>
      <c r="C7" s="143"/>
      <c r="D7" s="143"/>
      <c r="E7" s="143"/>
      <c r="F7" s="144"/>
      <c r="G7" s="140"/>
      <c r="H7" s="140"/>
      <c r="I7" s="140"/>
      <c r="J7" s="140"/>
      <c r="K7" s="140"/>
      <c r="L7" s="140"/>
      <c r="M7" s="141"/>
    </row>
    <row r="8" spans="1:13" ht="15" customHeight="1" x14ac:dyDescent="0.3">
      <c r="A8" s="139"/>
      <c r="B8" s="142" t="s">
        <v>57</v>
      </c>
      <c r="C8" s="143"/>
      <c r="D8" s="143"/>
      <c r="E8" s="145"/>
      <c r="F8" s="139"/>
      <c r="G8" s="140"/>
      <c r="H8" s="140"/>
      <c r="I8" s="140"/>
      <c r="J8" s="140"/>
      <c r="K8" s="140"/>
      <c r="L8" s="140"/>
      <c r="M8" s="141"/>
    </row>
    <row r="9" spans="1:13" ht="26.5" customHeight="1" x14ac:dyDescent="0.3">
      <c r="A9" s="139"/>
      <c r="B9" s="142" t="s">
        <v>56</v>
      </c>
      <c r="C9" s="143"/>
      <c r="D9" s="143"/>
      <c r="E9" s="145"/>
      <c r="F9" s="139"/>
      <c r="G9" s="140"/>
      <c r="H9" s="140"/>
      <c r="I9" s="140"/>
      <c r="J9" s="140"/>
      <c r="K9" s="140"/>
      <c r="L9" s="140"/>
      <c r="M9" s="141"/>
    </row>
    <row r="10" spans="1:13" ht="15" customHeight="1" x14ac:dyDescent="0.3">
      <c r="A10" s="139"/>
      <c r="B10" s="142" t="s">
        <v>58</v>
      </c>
      <c r="C10" s="143"/>
      <c r="D10" s="143"/>
      <c r="E10" s="145"/>
      <c r="F10" s="139"/>
      <c r="G10" s="146"/>
      <c r="H10" s="146"/>
      <c r="I10" s="146"/>
      <c r="J10" s="146"/>
      <c r="K10" s="146"/>
      <c r="L10" s="146"/>
      <c r="M10" s="141"/>
    </row>
    <row r="11" spans="1:13" ht="15" customHeight="1" x14ac:dyDescent="0.3">
      <c r="A11" s="139"/>
      <c r="B11" s="142" t="s">
        <v>103</v>
      </c>
      <c r="C11" s="143"/>
      <c r="D11" s="143"/>
      <c r="E11" s="145"/>
      <c r="F11" s="139"/>
      <c r="G11" s="146"/>
      <c r="H11" s="146"/>
      <c r="I11" s="146"/>
      <c r="J11" s="146"/>
      <c r="K11" s="146"/>
      <c r="L11" s="146"/>
      <c r="M11" s="141"/>
    </row>
    <row r="12" spans="1:13" ht="22.5" customHeight="1" x14ac:dyDescent="0.3">
      <c r="B12" s="137" t="s">
        <v>55</v>
      </c>
      <c r="C12" s="138">
        <f>SUM(C6:C10)</f>
        <v>0</v>
      </c>
      <c r="D12" s="138">
        <f>SUM(D6:D10)</f>
        <v>0</v>
      </c>
      <c r="E12" s="138">
        <f>E6+E7+E8+E9+E10-E11</f>
        <v>0</v>
      </c>
      <c r="F12" s="144"/>
      <c r="G12" s="146"/>
      <c r="H12" s="146"/>
      <c r="I12" s="146"/>
      <c r="J12" s="146"/>
      <c r="K12" s="146"/>
      <c r="L12" s="146"/>
      <c r="M12" s="141"/>
    </row>
    <row r="13" spans="1:13" ht="14.5" thickBot="1" x14ac:dyDescent="0.35">
      <c r="I13" s="265" t="s">
        <v>30</v>
      </c>
      <c r="J13" s="265"/>
      <c r="K13" s="265"/>
    </row>
    <row r="14" spans="1:13" ht="56.15" customHeight="1" thickBot="1" x14ac:dyDescent="0.35">
      <c r="A14" s="147" t="s">
        <v>1</v>
      </c>
      <c r="B14" s="148" t="s">
        <v>80</v>
      </c>
      <c r="C14" s="149" t="s">
        <v>21</v>
      </c>
      <c r="D14" s="149" t="s">
        <v>84</v>
      </c>
      <c r="E14" s="150" t="s">
        <v>81</v>
      </c>
      <c r="F14" s="151"/>
      <c r="G14" s="151"/>
      <c r="H14" s="148"/>
      <c r="I14" s="150" t="s">
        <v>85</v>
      </c>
      <c r="J14" s="152" t="s">
        <v>47</v>
      </c>
      <c r="K14" s="153"/>
      <c r="L14" s="154"/>
    </row>
    <row r="15" spans="1:13" ht="184.5" customHeight="1" x14ac:dyDescent="0.3">
      <c r="A15" s="155"/>
      <c r="B15" s="156"/>
      <c r="C15" s="157"/>
      <c r="D15" s="157"/>
      <c r="E15" s="158" t="s">
        <v>82</v>
      </c>
      <c r="F15" s="159" t="s">
        <v>29</v>
      </c>
      <c r="G15" s="159" t="s">
        <v>83</v>
      </c>
      <c r="H15" s="159" t="s">
        <v>31</v>
      </c>
      <c r="I15" s="160"/>
      <c r="J15" s="161" t="s">
        <v>21</v>
      </c>
      <c r="K15" s="162" t="s">
        <v>89</v>
      </c>
      <c r="L15" s="163"/>
    </row>
    <row r="16" spans="1:13" x14ac:dyDescent="0.3">
      <c r="A16" s="164"/>
      <c r="B16" s="165" t="s">
        <v>34</v>
      </c>
      <c r="C16" s="166">
        <f>ДС!D17</f>
        <v>0</v>
      </c>
      <c r="D16" s="166">
        <f>ДС!E17</f>
        <v>0</v>
      </c>
      <c r="E16" s="166">
        <f>ДС!F17</f>
        <v>0</v>
      </c>
      <c r="F16" s="166">
        <f>ДС!G17</f>
        <v>0</v>
      </c>
      <c r="G16" s="166">
        <f>ДС!H17</f>
        <v>0</v>
      </c>
      <c r="H16" s="166">
        <f>ДС!I17</f>
        <v>0</v>
      </c>
      <c r="I16" s="167">
        <f>ROUND(SUM(D16:H16),2)</f>
        <v>0</v>
      </c>
      <c r="J16" s="168"/>
      <c r="K16" s="168" t="e">
        <f>ROUND(I16/C16*J16,2)</f>
        <v>#DIV/0!</v>
      </c>
      <c r="L16" s="169"/>
      <c r="M16" s="170"/>
    </row>
    <row r="17" spans="1:15" x14ac:dyDescent="0.3">
      <c r="A17" s="164"/>
      <c r="B17" s="165" t="s">
        <v>10</v>
      </c>
      <c r="C17" s="166">
        <f>ДС!D18</f>
        <v>0</v>
      </c>
      <c r="D17" s="166">
        <f>ДС!E18</f>
        <v>0</v>
      </c>
      <c r="E17" s="166">
        <f>ДС!F18</f>
        <v>0</v>
      </c>
      <c r="F17" s="166">
        <f>ДС!G18</f>
        <v>0</v>
      </c>
      <c r="G17" s="166">
        <f>ДС!H18</f>
        <v>0</v>
      </c>
      <c r="H17" s="166">
        <f>ДС!I18</f>
        <v>0</v>
      </c>
      <c r="I17" s="167">
        <f t="shared" ref="I17:I28" si="0">ROUND(SUM(D17:H17),2)</f>
        <v>0</v>
      </c>
      <c r="J17" s="171"/>
      <c r="K17" s="168" t="e">
        <f t="shared" ref="K17:K28" si="1">ROUND(I17/C17*J17,2)</f>
        <v>#DIV/0!</v>
      </c>
      <c r="M17" s="170"/>
      <c r="O17" s="170"/>
    </row>
    <row r="18" spans="1:15" x14ac:dyDescent="0.3">
      <c r="A18" s="164"/>
      <c r="B18" s="165" t="s">
        <v>8</v>
      </c>
      <c r="C18" s="166">
        <f>ДС!D19</f>
        <v>0</v>
      </c>
      <c r="D18" s="166">
        <f>ДС!E19</f>
        <v>0</v>
      </c>
      <c r="E18" s="166">
        <f>ДС!F19</f>
        <v>0</v>
      </c>
      <c r="F18" s="166">
        <f>ДС!G19</f>
        <v>0</v>
      </c>
      <c r="G18" s="166">
        <f>ДС!H19</f>
        <v>0</v>
      </c>
      <c r="H18" s="166">
        <f>ДС!I19</f>
        <v>0</v>
      </c>
      <c r="I18" s="167">
        <f t="shared" si="0"/>
        <v>0</v>
      </c>
      <c r="J18" s="171"/>
      <c r="K18" s="168" t="e">
        <f t="shared" si="1"/>
        <v>#DIV/0!</v>
      </c>
      <c r="M18" s="170"/>
      <c r="O18" s="170"/>
    </row>
    <row r="19" spans="1:15" ht="28" x14ac:dyDescent="0.3">
      <c r="A19" s="164"/>
      <c r="B19" s="172" t="s">
        <v>32</v>
      </c>
      <c r="C19" s="166">
        <f>ДС!D20</f>
        <v>0</v>
      </c>
      <c r="D19" s="166">
        <f>ДС!E20</f>
        <v>0</v>
      </c>
      <c r="E19" s="166">
        <f>ДС!F20</f>
        <v>0</v>
      </c>
      <c r="F19" s="166">
        <f>ДС!G20</f>
        <v>0</v>
      </c>
      <c r="G19" s="166">
        <f>ДС!H20</f>
        <v>0</v>
      </c>
      <c r="H19" s="166">
        <f>ДС!I20</f>
        <v>0</v>
      </c>
      <c r="I19" s="167">
        <f t="shared" si="0"/>
        <v>0</v>
      </c>
      <c r="J19" s="171"/>
      <c r="K19" s="168" t="e">
        <f t="shared" si="1"/>
        <v>#DIV/0!</v>
      </c>
      <c r="M19" s="170"/>
      <c r="O19" s="170"/>
    </row>
    <row r="20" spans="1:15" x14ac:dyDescent="0.3">
      <c r="A20" s="164"/>
      <c r="B20" s="165" t="s">
        <v>11</v>
      </c>
      <c r="C20" s="166">
        <f>ДС!D21</f>
        <v>0</v>
      </c>
      <c r="D20" s="166">
        <f>ДС!E21</f>
        <v>0</v>
      </c>
      <c r="E20" s="166">
        <f>ДС!F21</f>
        <v>0</v>
      </c>
      <c r="F20" s="166">
        <f>ДС!G21</f>
        <v>0</v>
      </c>
      <c r="G20" s="166">
        <f>ДС!H21</f>
        <v>0</v>
      </c>
      <c r="H20" s="166">
        <f>ДС!I21</f>
        <v>0</v>
      </c>
      <c r="I20" s="167">
        <f t="shared" si="0"/>
        <v>0</v>
      </c>
      <c r="J20" s="171"/>
      <c r="K20" s="168" t="e">
        <f t="shared" si="1"/>
        <v>#DIV/0!</v>
      </c>
      <c r="M20" s="170"/>
      <c r="O20" s="170"/>
    </row>
    <row r="21" spans="1:15" x14ac:dyDescent="0.3">
      <c r="A21" s="164"/>
      <c r="B21" s="165" t="s">
        <v>12</v>
      </c>
      <c r="C21" s="166">
        <f>ДС!D22</f>
        <v>0</v>
      </c>
      <c r="D21" s="166">
        <f>ДС!E22</f>
        <v>0</v>
      </c>
      <c r="E21" s="166">
        <f>ДС!F22</f>
        <v>0</v>
      </c>
      <c r="F21" s="166">
        <f>ДС!G22</f>
        <v>0</v>
      </c>
      <c r="G21" s="166">
        <f>ДС!H22</f>
        <v>0</v>
      </c>
      <c r="H21" s="166">
        <f>ДС!I22</f>
        <v>0</v>
      </c>
      <c r="I21" s="167">
        <f t="shared" si="0"/>
        <v>0</v>
      </c>
      <c r="J21" s="171"/>
      <c r="K21" s="168" t="e">
        <f t="shared" si="1"/>
        <v>#DIV/0!</v>
      </c>
      <c r="M21" s="170"/>
      <c r="O21" s="170"/>
    </row>
    <row r="22" spans="1:15" x14ac:dyDescent="0.3">
      <c r="A22" s="164"/>
      <c r="B22" s="165" t="s">
        <v>13</v>
      </c>
      <c r="C22" s="166">
        <f>ДС!D23</f>
        <v>0</v>
      </c>
      <c r="D22" s="166">
        <f>ДС!E23</f>
        <v>0</v>
      </c>
      <c r="E22" s="166">
        <f>ДС!F23</f>
        <v>0</v>
      </c>
      <c r="F22" s="166">
        <f>ДС!G23</f>
        <v>0</v>
      </c>
      <c r="G22" s="166">
        <f>ДС!H23</f>
        <v>0</v>
      </c>
      <c r="H22" s="166">
        <f>ДС!I23</f>
        <v>0</v>
      </c>
      <c r="I22" s="167">
        <f t="shared" si="0"/>
        <v>0</v>
      </c>
      <c r="J22" s="171"/>
      <c r="K22" s="168" t="e">
        <f t="shared" si="1"/>
        <v>#DIV/0!</v>
      </c>
      <c r="M22" s="170"/>
      <c r="O22" s="170"/>
    </row>
    <row r="23" spans="1:15" x14ac:dyDescent="0.3">
      <c r="A23" s="164"/>
      <c r="B23" s="173" t="s">
        <v>5</v>
      </c>
      <c r="C23" s="166">
        <f>ДС!D24</f>
        <v>0</v>
      </c>
      <c r="D23" s="166">
        <f>ДС!E24</f>
        <v>0</v>
      </c>
      <c r="E23" s="166">
        <f>ДС!F24</f>
        <v>0</v>
      </c>
      <c r="F23" s="166">
        <f>ДС!G24</f>
        <v>0</v>
      </c>
      <c r="G23" s="166">
        <f>ДС!H24</f>
        <v>0</v>
      </c>
      <c r="H23" s="166">
        <f>ДС!I24</f>
        <v>0</v>
      </c>
      <c r="I23" s="167">
        <f t="shared" si="0"/>
        <v>0</v>
      </c>
      <c r="J23" s="171"/>
      <c r="K23" s="168" t="e">
        <f t="shared" si="1"/>
        <v>#DIV/0!</v>
      </c>
      <c r="M23" s="170"/>
      <c r="O23" s="170"/>
    </row>
    <row r="24" spans="1:15" x14ac:dyDescent="0.3">
      <c r="A24" s="164"/>
      <c r="B24" s="174" t="s">
        <v>14</v>
      </c>
      <c r="C24" s="166">
        <f>ДС!D25</f>
        <v>0</v>
      </c>
      <c r="D24" s="166">
        <f>ДС!E25</f>
        <v>0</v>
      </c>
      <c r="E24" s="166">
        <f>ДС!F25</f>
        <v>0</v>
      </c>
      <c r="F24" s="166">
        <f>ДС!G25</f>
        <v>0</v>
      </c>
      <c r="G24" s="166">
        <f>ДС!H25</f>
        <v>0</v>
      </c>
      <c r="H24" s="166">
        <f>ДС!I25</f>
        <v>0</v>
      </c>
      <c r="I24" s="167">
        <f t="shared" si="0"/>
        <v>0</v>
      </c>
      <c r="J24" s="171"/>
      <c r="K24" s="168" t="e">
        <f t="shared" si="1"/>
        <v>#DIV/0!</v>
      </c>
      <c r="M24" s="170"/>
      <c r="O24" s="170"/>
    </row>
    <row r="25" spans="1:15" x14ac:dyDescent="0.3">
      <c r="A25" s="164"/>
      <c r="B25" s="174" t="s">
        <v>15</v>
      </c>
      <c r="C25" s="166">
        <f>ДС!D26</f>
        <v>0</v>
      </c>
      <c r="D25" s="166">
        <f>ДС!E26</f>
        <v>0</v>
      </c>
      <c r="E25" s="166">
        <f>ДС!F26</f>
        <v>0</v>
      </c>
      <c r="F25" s="166">
        <f>ДС!G26</f>
        <v>0</v>
      </c>
      <c r="G25" s="166">
        <f>ДС!H26</f>
        <v>0</v>
      </c>
      <c r="H25" s="166">
        <f>ДС!I26</f>
        <v>0</v>
      </c>
      <c r="I25" s="166">
        <f>ДС!J26</f>
        <v>0</v>
      </c>
      <c r="J25" s="171"/>
      <c r="K25" s="168" t="e">
        <f t="shared" si="1"/>
        <v>#DIV/0!</v>
      </c>
      <c r="M25" s="170"/>
      <c r="O25" s="170"/>
    </row>
    <row r="26" spans="1:15" s="176" customFormat="1" x14ac:dyDescent="0.3">
      <c r="A26" s="164"/>
      <c r="B26" s="174" t="s">
        <v>23</v>
      </c>
      <c r="C26" s="166">
        <v>1</v>
      </c>
      <c r="D26" s="166" t="e">
        <f>ROUND(ДС!E27/ДС!D27*'Расшифровка ДС'!C26,2)</f>
        <v>#DIV/0!</v>
      </c>
      <c r="E26" s="166" t="e">
        <f>ROUND(D26*0.1,2)</f>
        <v>#DIV/0!</v>
      </c>
      <c r="F26" s="166">
        <f>ДС!G27</f>
        <v>0</v>
      </c>
      <c r="G26" s="175" t="e">
        <f>ROUND((D26+F26+E26)/29.3/12*28,2)</f>
        <v>#DIV/0!</v>
      </c>
      <c r="H26" s="166" t="e">
        <f>ДС!I27/ДС!H27</f>
        <v>#DIV/0!</v>
      </c>
      <c r="I26" s="167" t="e">
        <f t="shared" si="0"/>
        <v>#DIV/0!</v>
      </c>
      <c r="J26" s="171"/>
      <c r="K26" s="168" t="e">
        <f t="shared" si="1"/>
        <v>#DIV/0!</v>
      </c>
      <c r="L26" s="132"/>
      <c r="M26" s="170"/>
      <c r="O26" s="170"/>
    </row>
    <row r="27" spans="1:15" s="176" customFormat="1" x14ac:dyDescent="0.3">
      <c r="A27" s="164"/>
      <c r="B27" s="174" t="s">
        <v>28</v>
      </c>
      <c r="C27" s="166">
        <f>ДС!D35</f>
        <v>0</v>
      </c>
      <c r="D27" s="166">
        <f>ДС!E35</f>
        <v>0</v>
      </c>
      <c r="E27" s="166">
        <f>ДС!F35</f>
        <v>0</v>
      </c>
      <c r="F27" s="166">
        <f>ДС!G35</f>
        <v>0</v>
      </c>
      <c r="G27" s="166">
        <f>ДС!H35</f>
        <v>0</v>
      </c>
      <c r="H27" s="166">
        <f>ДС!I35</f>
        <v>0</v>
      </c>
      <c r="I27" s="167">
        <f t="shared" si="0"/>
        <v>0</v>
      </c>
      <c r="J27" s="171"/>
      <c r="K27" s="168" t="e">
        <f t="shared" si="1"/>
        <v>#DIV/0!</v>
      </c>
      <c r="L27" s="132"/>
      <c r="M27" s="170"/>
      <c r="O27" s="170"/>
    </row>
    <row r="28" spans="1:15" s="176" customFormat="1" x14ac:dyDescent="0.3">
      <c r="A28" s="164"/>
      <c r="B28" s="174" t="s">
        <v>67</v>
      </c>
      <c r="C28" s="166">
        <f>ДС!D36</f>
        <v>0</v>
      </c>
      <c r="D28" s="166">
        <f>ДС!E36</f>
        <v>0</v>
      </c>
      <c r="E28" s="166">
        <f>ДС!F36</f>
        <v>0</v>
      </c>
      <c r="F28" s="166">
        <f>ДС!G36</f>
        <v>0</v>
      </c>
      <c r="G28" s="166">
        <f>ДС!H36</f>
        <v>0</v>
      </c>
      <c r="H28" s="166">
        <f>ДС!I36</f>
        <v>0</v>
      </c>
      <c r="I28" s="167">
        <f t="shared" si="0"/>
        <v>0</v>
      </c>
      <c r="J28" s="171"/>
      <c r="K28" s="168" t="e">
        <f t="shared" si="1"/>
        <v>#DIV/0!</v>
      </c>
      <c r="L28" s="132"/>
      <c r="M28" s="170"/>
      <c r="O28" s="170"/>
    </row>
    <row r="29" spans="1:15" s="176" customFormat="1" x14ac:dyDescent="0.3">
      <c r="A29" s="113" t="s">
        <v>41</v>
      </c>
      <c r="B29" s="113"/>
      <c r="C29" s="177">
        <f>SUM(C16:C28)</f>
        <v>1</v>
      </c>
      <c r="D29" s="177" t="e">
        <f t="shared" ref="D29:K29" si="2">SUM(D16:D28)</f>
        <v>#DIV/0!</v>
      </c>
      <c r="E29" s="177" t="e">
        <f t="shared" si="2"/>
        <v>#DIV/0!</v>
      </c>
      <c r="F29" s="177">
        <f t="shared" si="2"/>
        <v>0</v>
      </c>
      <c r="G29" s="177" t="e">
        <f t="shared" si="2"/>
        <v>#DIV/0!</v>
      </c>
      <c r="H29" s="177" t="e">
        <f t="shared" si="2"/>
        <v>#DIV/0!</v>
      </c>
      <c r="I29" s="177" t="e">
        <f t="shared" si="2"/>
        <v>#DIV/0!</v>
      </c>
      <c r="J29" s="177">
        <f t="shared" si="2"/>
        <v>0</v>
      </c>
      <c r="K29" s="177" t="e">
        <f t="shared" si="2"/>
        <v>#DIV/0!</v>
      </c>
      <c r="L29" s="176">
        <f>100-L30</f>
        <v>80</v>
      </c>
    </row>
    <row r="30" spans="1:15" s="176" customFormat="1" ht="14.5" thickBot="1" x14ac:dyDescent="0.35">
      <c r="A30" s="178" t="s">
        <v>42</v>
      </c>
      <c r="B30" s="178"/>
      <c r="C30" s="179"/>
      <c r="D30" s="180"/>
      <c r="E30" s="180"/>
      <c r="F30" s="180"/>
      <c r="G30" s="180"/>
      <c r="H30" s="180"/>
      <c r="I30" s="181" t="e">
        <f>ROUND(I29/80*20,2)</f>
        <v>#DIV/0!</v>
      </c>
      <c r="J30" s="181"/>
      <c r="K30" s="181" t="e">
        <f>K29/80*20</f>
        <v>#DIV/0!</v>
      </c>
      <c r="L30" s="182">
        <v>20</v>
      </c>
    </row>
    <row r="31" spans="1:15" s="176" customFormat="1" ht="14.5" thickBot="1" x14ac:dyDescent="0.35">
      <c r="A31" s="266" t="s">
        <v>40</v>
      </c>
      <c r="B31" s="267"/>
      <c r="C31" s="268">
        <f t="shared" ref="C31:J31" si="3">C29+C30</f>
        <v>1</v>
      </c>
      <c r="D31" s="269" t="e">
        <f t="shared" si="3"/>
        <v>#DIV/0!</v>
      </c>
      <c r="E31" s="269" t="e">
        <f t="shared" si="3"/>
        <v>#DIV/0!</v>
      </c>
      <c r="F31" s="269">
        <f t="shared" si="3"/>
        <v>0</v>
      </c>
      <c r="G31" s="269" t="e">
        <f t="shared" si="3"/>
        <v>#DIV/0!</v>
      </c>
      <c r="H31" s="269" t="e">
        <f t="shared" si="3"/>
        <v>#DIV/0!</v>
      </c>
      <c r="I31" s="270" t="e">
        <f t="shared" si="3"/>
        <v>#DIV/0!</v>
      </c>
      <c r="J31" s="271">
        <f t="shared" si="3"/>
        <v>0</v>
      </c>
      <c r="K31" s="272" t="e">
        <f>K29+K30</f>
        <v>#DIV/0!</v>
      </c>
      <c r="L31" s="183"/>
    </row>
    <row r="32" spans="1:15" x14ac:dyDescent="0.3">
      <c r="A32" s="184"/>
      <c r="B32" s="185" t="s">
        <v>23</v>
      </c>
      <c r="C32" s="186">
        <f>ДС!D27-'Расшифровка ДС'!C26</f>
        <v>-1</v>
      </c>
      <c r="D32" s="186" t="e">
        <f>ДС!E27-'Расшифровка ДС'!D26</f>
        <v>#DIV/0!</v>
      </c>
      <c r="E32" s="186" t="e">
        <f>ДС!F27-'Расшифровка ДС'!E26</f>
        <v>#DIV/0!</v>
      </c>
      <c r="F32" s="186">
        <f>ДС!G27-'Расшифровка ДС'!F26</f>
        <v>0</v>
      </c>
      <c r="G32" s="186" t="e">
        <f>ДС!H27-'Расшифровка ДС'!G26</f>
        <v>#DIV/0!</v>
      </c>
      <c r="H32" s="186" t="e">
        <f>ДС!I27-'Расшифровка ДС'!H26</f>
        <v>#DIV/0!</v>
      </c>
      <c r="I32" s="187" t="e">
        <f t="shared" ref="I32:I40" si="4">ROUND(SUM(D32:H32),2)</f>
        <v>#DIV/0!</v>
      </c>
      <c r="J32" s="188"/>
      <c r="K32" s="188"/>
    </row>
    <row r="33" spans="1:13" x14ac:dyDescent="0.3">
      <c r="A33" s="184"/>
      <c r="B33" s="189" t="s">
        <v>37</v>
      </c>
      <c r="C33" s="186">
        <f>ДС!D28</f>
        <v>0</v>
      </c>
      <c r="D33" s="186">
        <f>ДС!E28</f>
        <v>0</v>
      </c>
      <c r="E33" s="186">
        <f>ДС!F28</f>
        <v>0</v>
      </c>
      <c r="F33" s="186">
        <f>ДС!G28</f>
        <v>0</v>
      </c>
      <c r="G33" s="186">
        <f>ДС!H28</f>
        <v>0</v>
      </c>
      <c r="H33" s="186">
        <f>ДС!I28</f>
        <v>0</v>
      </c>
      <c r="I33" s="187">
        <f t="shared" ref="I33" si="5">ROUND(SUM(D33:H33),2)</f>
        <v>0</v>
      </c>
      <c r="J33" s="188"/>
      <c r="K33" s="188"/>
    </row>
    <row r="34" spans="1:13" x14ac:dyDescent="0.3">
      <c r="A34" s="190"/>
      <c r="B34" s="185" t="s">
        <v>88</v>
      </c>
      <c r="C34" s="191">
        <f>ДС!D29</f>
        <v>0</v>
      </c>
      <c r="D34" s="191">
        <f>ДС!E29</f>
        <v>0</v>
      </c>
      <c r="E34" s="191">
        <f>ДС!F29</f>
        <v>0</v>
      </c>
      <c r="F34" s="191">
        <f>ДС!G29</f>
        <v>0</v>
      </c>
      <c r="G34" s="191">
        <f>ДС!H29</f>
        <v>0</v>
      </c>
      <c r="H34" s="191">
        <f>ДС!I29</f>
        <v>0</v>
      </c>
      <c r="I34" s="192">
        <f t="shared" si="4"/>
        <v>0</v>
      </c>
      <c r="J34" s="171"/>
      <c r="K34" s="171"/>
    </row>
    <row r="35" spans="1:13" x14ac:dyDescent="0.3">
      <c r="A35" s="184"/>
      <c r="B35" s="193" t="s">
        <v>63</v>
      </c>
      <c r="C35" s="191">
        <f>ДС!D30</f>
        <v>0</v>
      </c>
      <c r="D35" s="191">
        <f>ДС!E30</f>
        <v>0</v>
      </c>
      <c r="E35" s="191">
        <f>ДС!F30</f>
        <v>0</v>
      </c>
      <c r="F35" s="191">
        <f>ДС!G30</f>
        <v>0</v>
      </c>
      <c r="G35" s="191">
        <f>ДС!H30</f>
        <v>0</v>
      </c>
      <c r="H35" s="191">
        <f>ДС!I30</f>
        <v>0</v>
      </c>
      <c r="I35" s="192">
        <f t="shared" si="4"/>
        <v>0</v>
      </c>
      <c r="J35" s="171"/>
      <c r="K35" s="171"/>
    </row>
    <row r="36" spans="1:13" x14ac:dyDescent="0.3">
      <c r="A36" s="190"/>
      <c r="B36" s="193" t="s">
        <v>24</v>
      </c>
      <c r="C36" s="191">
        <f>ДС!D31</f>
        <v>0</v>
      </c>
      <c r="D36" s="191">
        <f>ДС!E31</f>
        <v>0</v>
      </c>
      <c r="E36" s="191">
        <f>ДС!F31</f>
        <v>0</v>
      </c>
      <c r="F36" s="191">
        <f>ДС!G31</f>
        <v>0</v>
      </c>
      <c r="G36" s="191">
        <f>ДС!H31</f>
        <v>0</v>
      </c>
      <c r="H36" s="191">
        <f>ДС!I31</f>
        <v>0</v>
      </c>
      <c r="I36" s="192">
        <f t="shared" si="4"/>
        <v>0</v>
      </c>
      <c r="J36" s="171"/>
      <c r="K36" s="171"/>
    </row>
    <row r="37" spans="1:13" x14ac:dyDescent="0.3">
      <c r="A37" s="190"/>
      <c r="B37" s="193" t="s">
        <v>62</v>
      </c>
      <c r="C37" s="191">
        <f>ДС!D32</f>
        <v>0</v>
      </c>
      <c r="D37" s="191">
        <f>ДС!E32</f>
        <v>0</v>
      </c>
      <c r="E37" s="191">
        <f>ДС!F32</f>
        <v>0</v>
      </c>
      <c r="F37" s="191">
        <f>ДС!G32</f>
        <v>0</v>
      </c>
      <c r="G37" s="191">
        <f>ДС!H32</f>
        <v>0</v>
      </c>
      <c r="H37" s="191">
        <f>ДС!I32</f>
        <v>0</v>
      </c>
      <c r="I37" s="192">
        <f t="shared" si="4"/>
        <v>0</v>
      </c>
      <c r="J37" s="171"/>
      <c r="K37" s="171"/>
    </row>
    <row r="38" spans="1:13" x14ac:dyDescent="0.3">
      <c r="A38" s="184"/>
      <c r="B38" s="185" t="s">
        <v>16</v>
      </c>
      <c r="C38" s="191">
        <f>ДС!D33</f>
        <v>0</v>
      </c>
      <c r="D38" s="191">
        <f>ДС!E33</f>
        <v>0</v>
      </c>
      <c r="E38" s="191">
        <f>ДС!F33</f>
        <v>0</v>
      </c>
      <c r="F38" s="191">
        <f>ДС!G33</f>
        <v>0</v>
      </c>
      <c r="G38" s="191">
        <f>ДС!H33</f>
        <v>0</v>
      </c>
      <c r="H38" s="191">
        <f>ДС!I33</f>
        <v>0</v>
      </c>
      <c r="I38" s="192">
        <f t="shared" si="4"/>
        <v>0</v>
      </c>
      <c r="J38" s="171"/>
      <c r="K38" s="171"/>
    </row>
    <row r="39" spans="1:13" x14ac:dyDescent="0.3">
      <c r="A39" s="194"/>
      <c r="B39" s="195" t="s">
        <v>17</v>
      </c>
      <c r="C39" s="166">
        <f>ДС!D34</f>
        <v>0</v>
      </c>
      <c r="D39" s="166">
        <f>ДС!E34</f>
        <v>0</v>
      </c>
      <c r="E39" s="166">
        <f>ДС!F34</f>
        <v>0</v>
      </c>
      <c r="F39" s="166">
        <f>ДС!G34</f>
        <v>0</v>
      </c>
      <c r="G39" s="166">
        <f>ДС!H34</f>
        <v>0</v>
      </c>
      <c r="H39" s="166">
        <f>ДС!I34</f>
        <v>0</v>
      </c>
      <c r="I39" s="192">
        <f t="shared" si="4"/>
        <v>0</v>
      </c>
      <c r="J39" s="196"/>
      <c r="K39" s="196"/>
    </row>
    <row r="40" spans="1:13" ht="14.5" thickBot="1" x14ac:dyDescent="0.35">
      <c r="A40" s="197"/>
      <c r="B40" s="198" t="s">
        <v>38</v>
      </c>
      <c r="C40" s="199" t="e">
        <f>ДС!D45-'Расшифровка ДС'!C68</f>
        <v>#DIV/0!</v>
      </c>
      <c r="D40" s="199">
        <f>ДС!E45-'Расшифровка ДС'!D68</f>
        <v>0</v>
      </c>
      <c r="E40" s="199">
        <f>ДС!F45-'Расшифровка ДС'!E68</f>
        <v>0</v>
      </c>
      <c r="F40" s="199">
        <f>ДС!G45-'Расшифровка ДС'!F68</f>
        <v>0</v>
      </c>
      <c r="G40" s="199">
        <f>ДС!H45-'Расшифровка ДС'!G68</f>
        <v>0</v>
      </c>
      <c r="H40" s="199">
        <f>ДС!I45-'Расшифровка ДС'!H68</f>
        <v>0</v>
      </c>
      <c r="I40" s="192">
        <f t="shared" si="4"/>
        <v>0</v>
      </c>
      <c r="J40" s="196"/>
      <c r="K40" s="196"/>
    </row>
    <row r="41" spans="1:13" x14ac:dyDescent="0.3">
      <c r="A41" s="114" t="s">
        <v>9</v>
      </c>
      <c r="B41" s="115"/>
      <c r="C41" s="200" t="e">
        <f t="shared" ref="C41:H41" si="6">SUM(C32:C40)</f>
        <v>#DIV/0!</v>
      </c>
      <c r="D41" s="201" t="e">
        <f t="shared" si="6"/>
        <v>#DIV/0!</v>
      </c>
      <c r="E41" s="200" t="e">
        <f t="shared" si="6"/>
        <v>#DIV/0!</v>
      </c>
      <c r="F41" s="200">
        <f t="shared" si="6"/>
        <v>0</v>
      </c>
      <c r="G41" s="200" t="e">
        <f t="shared" si="6"/>
        <v>#DIV/0!</v>
      </c>
      <c r="H41" s="200" t="e">
        <f t="shared" si="6"/>
        <v>#DIV/0!</v>
      </c>
      <c r="I41" s="202" t="e">
        <f>SUM(I32:I40)</f>
        <v>#DIV/0!</v>
      </c>
      <c r="J41" s="201"/>
      <c r="K41" s="203"/>
      <c r="L41" s="176">
        <f>100-L42</f>
        <v>80</v>
      </c>
      <c r="M41" s="176"/>
    </row>
    <row r="42" spans="1:13" ht="14.5" thickBot="1" x14ac:dyDescent="0.35">
      <c r="A42" s="116" t="s">
        <v>43</v>
      </c>
      <c r="B42" s="117"/>
      <c r="C42" s="204"/>
      <c r="D42" s="205"/>
      <c r="E42" s="204"/>
      <c r="F42" s="204"/>
      <c r="G42" s="204"/>
      <c r="H42" s="204"/>
      <c r="I42" s="206" t="e">
        <f>ROUND(I41/80*20,2)</f>
        <v>#DIV/0!</v>
      </c>
      <c r="J42" s="205"/>
      <c r="K42" s="207"/>
      <c r="L42" s="182">
        <v>20</v>
      </c>
      <c r="M42" s="176"/>
    </row>
    <row r="43" spans="1:13" ht="14.5" thickBot="1" x14ac:dyDescent="0.35">
      <c r="A43" s="273" t="s">
        <v>44</v>
      </c>
      <c r="B43" s="274"/>
      <c r="C43" s="275" t="e">
        <f>C41+C42</f>
        <v>#DIV/0!</v>
      </c>
      <c r="D43" s="276" t="e">
        <f t="shared" ref="D43:I43" si="7">D41+D42</f>
        <v>#DIV/0!</v>
      </c>
      <c r="E43" s="275" t="e">
        <f t="shared" si="7"/>
        <v>#DIV/0!</v>
      </c>
      <c r="F43" s="275">
        <f t="shared" si="7"/>
        <v>0</v>
      </c>
      <c r="G43" s="275" t="e">
        <f t="shared" si="7"/>
        <v>#DIV/0!</v>
      </c>
      <c r="H43" s="277" t="e">
        <f t="shared" si="7"/>
        <v>#DIV/0!</v>
      </c>
      <c r="I43" s="278" t="e">
        <f t="shared" si="7"/>
        <v>#DIV/0!</v>
      </c>
      <c r="J43" s="276"/>
      <c r="K43" s="279"/>
      <c r="L43" s="208"/>
    </row>
    <row r="44" spans="1:13" x14ac:dyDescent="0.3">
      <c r="A44" s="190"/>
      <c r="B44" s="209" t="s">
        <v>68</v>
      </c>
      <c r="C44" s="210"/>
      <c r="D44" s="210"/>
      <c r="E44" s="210"/>
      <c r="F44" s="210"/>
      <c r="G44" s="210"/>
      <c r="H44" s="210"/>
      <c r="I44" s="192">
        <f t="shared" ref="I44:I59" si="8">ROUND(SUM(D44:H44),2)</f>
        <v>0</v>
      </c>
      <c r="J44" s="171"/>
      <c r="K44" s="171"/>
    </row>
    <row r="45" spans="1:13" x14ac:dyDescent="0.3">
      <c r="A45" s="190"/>
      <c r="B45" s="209" t="s">
        <v>7</v>
      </c>
      <c r="C45" s="211">
        <f>ДС!D37</f>
        <v>0</v>
      </c>
      <c r="D45" s="211">
        <f>ДС!E37</f>
        <v>0</v>
      </c>
      <c r="E45" s="211">
        <f>ДС!F37</f>
        <v>0</v>
      </c>
      <c r="F45" s="211">
        <f>ДС!G37</f>
        <v>0</v>
      </c>
      <c r="G45" s="211">
        <f>ДС!H37</f>
        <v>0</v>
      </c>
      <c r="H45" s="211">
        <f>ДС!I37</f>
        <v>0</v>
      </c>
      <c r="I45" s="192">
        <f t="shared" si="8"/>
        <v>0</v>
      </c>
      <c r="J45" s="171"/>
      <c r="K45" s="171"/>
      <c r="M45" s="212"/>
    </row>
    <row r="46" spans="1:13" x14ac:dyDescent="0.3">
      <c r="A46" s="190"/>
      <c r="B46" s="209" t="s">
        <v>25</v>
      </c>
      <c r="C46" s="211">
        <f>ДС!D38</f>
        <v>0</v>
      </c>
      <c r="D46" s="211">
        <f>ДС!E38</f>
        <v>0</v>
      </c>
      <c r="E46" s="211">
        <f>ДС!F38</f>
        <v>0</v>
      </c>
      <c r="F46" s="211">
        <f>ДС!G38</f>
        <v>0</v>
      </c>
      <c r="G46" s="211">
        <f>ДС!H38</f>
        <v>0</v>
      </c>
      <c r="H46" s="211">
        <f>ДС!I38</f>
        <v>0</v>
      </c>
      <c r="I46" s="192">
        <f t="shared" si="8"/>
        <v>0</v>
      </c>
      <c r="J46" s="171"/>
      <c r="K46" s="171"/>
    </row>
    <row r="47" spans="1:13" x14ac:dyDescent="0.3">
      <c r="A47" s="190"/>
      <c r="B47" s="209" t="s">
        <v>26</v>
      </c>
      <c r="C47" s="211">
        <f>ДС!D39</f>
        <v>0</v>
      </c>
      <c r="D47" s="211">
        <f>ДС!E39</f>
        <v>0</v>
      </c>
      <c r="E47" s="211">
        <f>ДС!F39</f>
        <v>0</v>
      </c>
      <c r="F47" s="211">
        <f>ДС!G39</f>
        <v>0</v>
      </c>
      <c r="G47" s="211">
        <f>ДС!H39</f>
        <v>0</v>
      </c>
      <c r="H47" s="211">
        <f>ДС!I39</f>
        <v>0</v>
      </c>
      <c r="I47" s="192">
        <f t="shared" si="8"/>
        <v>0</v>
      </c>
      <c r="J47" s="171"/>
      <c r="K47" s="171"/>
    </row>
    <row r="48" spans="1:13" x14ac:dyDescent="0.3">
      <c r="A48" s="190"/>
      <c r="B48" s="209" t="s">
        <v>22</v>
      </c>
      <c r="C48" s="211">
        <f>ДС!D40</f>
        <v>0</v>
      </c>
      <c r="D48" s="211">
        <f>ДС!E40</f>
        <v>0</v>
      </c>
      <c r="E48" s="211">
        <f>ДС!F40</f>
        <v>0</v>
      </c>
      <c r="F48" s="211">
        <f>ДС!G40</f>
        <v>0</v>
      </c>
      <c r="G48" s="211">
        <f>ДС!H40</f>
        <v>0</v>
      </c>
      <c r="H48" s="211">
        <f>ДС!I40</f>
        <v>0</v>
      </c>
      <c r="I48" s="192">
        <f t="shared" si="8"/>
        <v>0</v>
      </c>
      <c r="J48" s="171"/>
      <c r="K48" s="171"/>
    </row>
    <row r="49" spans="1:13" x14ac:dyDescent="0.3">
      <c r="A49" s="190"/>
      <c r="B49" s="209" t="s">
        <v>18</v>
      </c>
      <c r="C49" s="211">
        <f>ДС!D41</f>
        <v>0</v>
      </c>
      <c r="D49" s="211">
        <f>ДС!E41</f>
        <v>0</v>
      </c>
      <c r="E49" s="211">
        <f>ДС!F41</f>
        <v>0</v>
      </c>
      <c r="F49" s="211">
        <f>ДС!G41</f>
        <v>0</v>
      </c>
      <c r="G49" s="211">
        <f>ДС!H41</f>
        <v>0</v>
      </c>
      <c r="H49" s="211">
        <f>ДС!I41</f>
        <v>0</v>
      </c>
      <c r="I49" s="192">
        <f t="shared" si="8"/>
        <v>0</v>
      </c>
      <c r="J49" s="171"/>
      <c r="K49" s="171"/>
    </row>
    <row r="50" spans="1:13" x14ac:dyDescent="0.3">
      <c r="A50" s="190"/>
      <c r="B50" s="209" t="s">
        <v>27</v>
      </c>
      <c r="C50" s="211">
        <f>ДС!D42</f>
        <v>0</v>
      </c>
      <c r="D50" s="211">
        <f>ДС!E42</f>
        <v>0</v>
      </c>
      <c r="E50" s="211">
        <f>ДС!F42</f>
        <v>0</v>
      </c>
      <c r="F50" s="211">
        <f>ДС!G42</f>
        <v>0</v>
      </c>
      <c r="G50" s="211">
        <f>ДС!H42</f>
        <v>0</v>
      </c>
      <c r="H50" s="211">
        <f>ДС!I42</f>
        <v>0</v>
      </c>
      <c r="I50" s="192">
        <f t="shared" si="8"/>
        <v>0</v>
      </c>
      <c r="J50" s="171"/>
      <c r="K50" s="171"/>
    </row>
    <row r="51" spans="1:13" x14ac:dyDescent="0.3">
      <c r="A51" s="190"/>
      <c r="B51" s="209" t="s">
        <v>19</v>
      </c>
      <c r="C51" s="211">
        <f>ДС!D43</f>
        <v>0</v>
      </c>
      <c r="D51" s="211">
        <f>ДС!E43</f>
        <v>0</v>
      </c>
      <c r="E51" s="211">
        <f>ДС!F43</f>
        <v>0</v>
      </c>
      <c r="F51" s="211">
        <f>ДС!G43</f>
        <v>0</v>
      </c>
      <c r="G51" s="211">
        <f>ДС!H43</f>
        <v>0</v>
      </c>
      <c r="H51" s="211">
        <f>ДС!I43</f>
        <v>0</v>
      </c>
      <c r="I51" s="192">
        <f t="shared" si="8"/>
        <v>0</v>
      </c>
      <c r="J51" s="171"/>
      <c r="K51" s="171"/>
    </row>
    <row r="52" spans="1:13" x14ac:dyDescent="0.3">
      <c r="A52" s="190"/>
      <c r="B52" s="209" t="s">
        <v>20</v>
      </c>
      <c r="C52" s="211">
        <f>ДС!D44</f>
        <v>0</v>
      </c>
      <c r="D52" s="211">
        <f>ДС!E44</f>
        <v>0</v>
      </c>
      <c r="E52" s="211">
        <f>ДС!F44</f>
        <v>0</v>
      </c>
      <c r="F52" s="211">
        <f>ДС!G44</f>
        <v>0</v>
      </c>
      <c r="G52" s="211">
        <f>ДС!H44</f>
        <v>0</v>
      </c>
      <c r="H52" s="211">
        <f>ДС!I44</f>
        <v>0</v>
      </c>
      <c r="I52" s="192">
        <f t="shared" si="8"/>
        <v>0</v>
      </c>
      <c r="J52" s="171"/>
      <c r="K52" s="171"/>
    </row>
    <row r="53" spans="1:13" ht="15" customHeight="1" x14ac:dyDescent="0.3">
      <c r="A53" s="190"/>
      <c r="B53" s="213" t="s">
        <v>33</v>
      </c>
      <c r="C53" s="211">
        <f>ДС!D46</f>
        <v>0</v>
      </c>
      <c r="D53" s="211">
        <f>ДС!E46</f>
        <v>0</v>
      </c>
      <c r="E53" s="211">
        <f>ДС!F46</f>
        <v>0</v>
      </c>
      <c r="F53" s="211">
        <f>ДС!G46</f>
        <v>0</v>
      </c>
      <c r="G53" s="211">
        <f>ДС!H46</f>
        <v>0</v>
      </c>
      <c r="H53" s="211">
        <f>ДС!I46</f>
        <v>0</v>
      </c>
      <c r="I53" s="192">
        <f t="shared" si="8"/>
        <v>0</v>
      </c>
      <c r="J53" s="171"/>
      <c r="K53" s="171"/>
    </row>
    <row r="54" spans="1:13" x14ac:dyDescent="0.3">
      <c r="A54" s="190"/>
      <c r="B54" s="209" t="s">
        <v>4</v>
      </c>
      <c r="C54" s="211">
        <f>ДС!D47</f>
        <v>0</v>
      </c>
      <c r="D54" s="211">
        <f>ДС!E47</f>
        <v>0</v>
      </c>
      <c r="E54" s="211">
        <f>ДС!F47</f>
        <v>0</v>
      </c>
      <c r="F54" s="211">
        <f>ДС!G47</f>
        <v>0</v>
      </c>
      <c r="G54" s="211">
        <f>ДС!H47</f>
        <v>0</v>
      </c>
      <c r="H54" s="211">
        <f>ДС!I47</f>
        <v>0</v>
      </c>
      <c r="I54" s="192">
        <f t="shared" si="8"/>
        <v>0</v>
      </c>
      <c r="J54" s="171"/>
      <c r="K54" s="171"/>
    </row>
    <row r="55" spans="1:13" x14ac:dyDescent="0.3">
      <c r="A55" s="190"/>
      <c r="B55" s="209" t="s">
        <v>3</v>
      </c>
      <c r="C55" s="211">
        <f>ДС!D48</f>
        <v>0</v>
      </c>
      <c r="D55" s="211">
        <f>ДС!E48</f>
        <v>0</v>
      </c>
      <c r="E55" s="211">
        <f>ДС!F48</f>
        <v>0</v>
      </c>
      <c r="F55" s="211" t="e">
        <f>ДС!G48</f>
        <v>#DIV/0!</v>
      </c>
      <c r="G55" s="211" t="e">
        <f>ДС!H48</f>
        <v>#DIV/0!</v>
      </c>
      <c r="H55" s="211">
        <f>ДС!I48</f>
        <v>0</v>
      </c>
      <c r="I55" s="192" t="e">
        <f t="shared" si="8"/>
        <v>#DIV/0!</v>
      </c>
      <c r="J55" s="171"/>
      <c r="K55" s="171"/>
    </row>
    <row r="56" spans="1:13" x14ac:dyDescent="0.3">
      <c r="A56" s="190"/>
      <c r="B56" s="214" t="s">
        <v>6</v>
      </c>
      <c r="C56" s="211">
        <f>ДС!D49</f>
        <v>0</v>
      </c>
      <c r="D56" s="211">
        <f>ДС!E49</f>
        <v>0</v>
      </c>
      <c r="E56" s="211">
        <f>ДС!F49</f>
        <v>0</v>
      </c>
      <c r="F56" s="211">
        <f>ДС!G49</f>
        <v>0</v>
      </c>
      <c r="G56" s="211">
        <f>ДС!H49</f>
        <v>0</v>
      </c>
      <c r="H56" s="211">
        <f>ДС!I49</f>
        <v>0</v>
      </c>
      <c r="I56" s="192">
        <f t="shared" si="8"/>
        <v>0</v>
      </c>
      <c r="J56" s="171"/>
      <c r="K56" s="171"/>
    </row>
    <row r="57" spans="1:13" x14ac:dyDescent="0.3">
      <c r="A57" s="190"/>
      <c r="B57" s="209" t="s">
        <v>60</v>
      </c>
      <c r="C57" s="211">
        <f>ДС!D50</f>
        <v>0</v>
      </c>
      <c r="D57" s="211">
        <f>ДС!E50</f>
        <v>0</v>
      </c>
      <c r="E57" s="211">
        <f>ДС!F50</f>
        <v>0</v>
      </c>
      <c r="F57" s="211">
        <f>ДС!G50</f>
        <v>0</v>
      </c>
      <c r="G57" s="211">
        <f>ДС!H50</f>
        <v>0</v>
      </c>
      <c r="H57" s="211">
        <f>ДС!I50</f>
        <v>0</v>
      </c>
      <c r="I57" s="192">
        <f t="shared" si="8"/>
        <v>0</v>
      </c>
      <c r="J57" s="171"/>
      <c r="K57" s="171"/>
    </row>
    <row r="58" spans="1:13" x14ac:dyDescent="0.3">
      <c r="A58" s="190"/>
      <c r="B58" s="214" t="s">
        <v>99</v>
      </c>
      <c r="C58" s="211">
        <f>ДС!D51</f>
        <v>0</v>
      </c>
      <c r="D58" s="211">
        <f>ДС!E51</f>
        <v>0</v>
      </c>
      <c r="E58" s="211">
        <f>ДС!F51</f>
        <v>0</v>
      </c>
      <c r="F58" s="211">
        <f>ДС!G51</f>
        <v>0</v>
      </c>
      <c r="G58" s="211">
        <f>ДС!H51</f>
        <v>0</v>
      </c>
      <c r="H58" s="211">
        <f>ДС!I51</f>
        <v>0</v>
      </c>
      <c r="I58" s="192">
        <f t="shared" ref="I58" si="9">ROUND(SUM(D58:H58),2)</f>
        <v>0</v>
      </c>
      <c r="J58" s="196"/>
      <c r="K58" s="196"/>
    </row>
    <row r="59" spans="1:13" ht="14.5" thickBot="1" x14ac:dyDescent="0.35">
      <c r="A59" s="190"/>
      <c r="B59" s="214" t="s">
        <v>61</v>
      </c>
      <c r="C59" s="215">
        <f>ДС!D52</f>
        <v>0</v>
      </c>
      <c r="D59" s="215">
        <f>ДС!E52</f>
        <v>0</v>
      </c>
      <c r="E59" s="215">
        <f>ДС!F52</f>
        <v>0</v>
      </c>
      <c r="F59" s="215">
        <f>ДС!G52</f>
        <v>0</v>
      </c>
      <c r="G59" s="215">
        <f>ДС!H52</f>
        <v>0</v>
      </c>
      <c r="H59" s="215">
        <f>ДС!I52</f>
        <v>0</v>
      </c>
      <c r="I59" s="216">
        <f t="shared" si="8"/>
        <v>0</v>
      </c>
      <c r="J59" s="196"/>
      <c r="K59" s="196"/>
    </row>
    <row r="60" spans="1:13" ht="14.5" thickBot="1" x14ac:dyDescent="0.35">
      <c r="A60" s="118" t="s">
        <v>9</v>
      </c>
      <c r="B60" s="119"/>
      <c r="C60" s="120">
        <f t="shared" ref="C60:I60" si="10">SUM(C44:C59)</f>
        <v>0</v>
      </c>
      <c r="D60" s="120">
        <f t="shared" si="10"/>
        <v>0</v>
      </c>
      <c r="E60" s="120">
        <f t="shared" si="10"/>
        <v>0</v>
      </c>
      <c r="F60" s="120" t="e">
        <f t="shared" si="10"/>
        <v>#DIV/0!</v>
      </c>
      <c r="G60" s="120" t="e">
        <f t="shared" si="10"/>
        <v>#DIV/0!</v>
      </c>
      <c r="H60" s="120">
        <f t="shared" si="10"/>
        <v>0</v>
      </c>
      <c r="I60" s="121" t="e">
        <f t="shared" si="10"/>
        <v>#DIV/0!</v>
      </c>
      <c r="J60" s="120"/>
      <c r="K60" s="122"/>
      <c r="L60" s="176">
        <f>100-L61</f>
        <v>80</v>
      </c>
      <c r="M60" s="176"/>
    </row>
    <row r="61" spans="1:13" ht="14.5" thickBot="1" x14ac:dyDescent="0.35">
      <c r="A61" s="123" t="s">
        <v>43</v>
      </c>
      <c r="B61" s="124"/>
      <c r="C61" s="125"/>
      <c r="D61" s="126"/>
      <c r="E61" s="125"/>
      <c r="F61" s="125"/>
      <c r="G61" s="125"/>
      <c r="H61" s="125"/>
      <c r="I61" s="217" t="e">
        <f>ROUND(I60/80*20,2)</f>
        <v>#DIV/0!</v>
      </c>
      <c r="J61" s="218"/>
      <c r="K61" s="219"/>
      <c r="L61" s="182">
        <v>20</v>
      </c>
      <c r="M61" s="176"/>
    </row>
    <row r="62" spans="1:13" ht="15.75" customHeight="1" thickBot="1" x14ac:dyDescent="0.35">
      <c r="A62" s="280" t="s">
        <v>66</v>
      </c>
      <c r="B62" s="281"/>
      <c r="C62" s="282">
        <f>C60+C61</f>
        <v>0</v>
      </c>
      <c r="D62" s="282">
        <f t="shared" ref="D62:I62" si="11">D60+D61</f>
        <v>0</v>
      </c>
      <c r="E62" s="282">
        <f t="shared" si="11"/>
        <v>0</v>
      </c>
      <c r="F62" s="282" t="e">
        <f t="shared" si="11"/>
        <v>#DIV/0!</v>
      </c>
      <c r="G62" s="282" t="e">
        <f t="shared" si="11"/>
        <v>#DIV/0!</v>
      </c>
      <c r="H62" s="282">
        <f t="shared" si="11"/>
        <v>0</v>
      </c>
      <c r="I62" s="282" t="e">
        <f t="shared" si="11"/>
        <v>#DIV/0!</v>
      </c>
      <c r="J62" s="283"/>
      <c r="K62" s="284"/>
      <c r="L62" s="208"/>
    </row>
    <row r="63" spans="1:13" ht="15.75" hidden="1" customHeight="1" x14ac:dyDescent="0.3">
      <c r="A63" s="285" t="s">
        <v>65</v>
      </c>
      <c r="B63" s="286"/>
      <c r="C63" s="125" t="e">
        <f>#REF!+#REF!</f>
        <v>#REF!</v>
      </c>
      <c r="D63" s="125" t="e">
        <f>#REF!+#REF!</f>
        <v>#REF!</v>
      </c>
      <c r="E63" s="125" t="e">
        <f>#REF!+#REF!</f>
        <v>#REF!</v>
      </c>
      <c r="F63" s="125" t="e">
        <f>#REF!+#REF!</f>
        <v>#REF!</v>
      </c>
      <c r="G63" s="125" t="e">
        <f>#REF!+#REF!</f>
        <v>#REF!</v>
      </c>
      <c r="H63" s="125" t="e">
        <f>#REF!+#REF!</f>
        <v>#REF!</v>
      </c>
      <c r="I63" s="125" t="e">
        <f>#REF!+#REF!</f>
        <v>#REF!</v>
      </c>
      <c r="J63" s="287" t="e">
        <f>ROUND((#REF!+#REF!)/80*100,2)</f>
        <v>#REF!</v>
      </c>
      <c r="K63" s="288"/>
      <c r="L63" s="220"/>
      <c r="M63" s="221"/>
    </row>
    <row r="64" spans="1:13" ht="15.75" hidden="1" customHeight="1" thickBot="1" x14ac:dyDescent="0.35">
      <c r="A64" s="289" t="s">
        <v>39</v>
      </c>
      <c r="B64" s="290"/>
      <c r="C64" s="282" t="e">
        <f>C62-C63</f>
        <v>#REF!</v>
      </c>
      <c r="D64" s="282" t="e">
        <f t="shared" ref="D64:J64" si="12">D62-D63</f>
        <v>#REF!</v>
      </c>
      <c r="E64" s="282" t="e">
        <f t="shared" si="12"/>
        <v>#REF!</v>
      </c>
      <c r="F64" s="282" t="e">
        <f t="shared" si="12"/>
        <v>#DIV/0!</v>
      </c>
      <c r="G64" s="282" t="e">
        <f t="shared" si="12"/>
        <v>#DIV/0!</v>
      </c>
      <c r="H64" s="282" t="e">
        <f t="shared" si="12"/>
        <v>#REF!</v>
      </c>
      <c r="I64" s="282" t="e">
        <f t="shared" si="12"/>
        <v>#DIV/0!</v>
      </c>
      <c r="J64" s="291" t="e">
        <f t="shared" si="12"/>
        <v>#REF!</v>
      </c>
      <c r="K64" s="288"/>
      <c r="L64" s="220"/>
      <c r="M64" s="221"/>
    </row>
    <row r="65" spans="1:15" ht="15.75" customHeight="1" x14ac:dyDescent="0.3">
      <c r="A65" s="222"/>
      <c r="B65" s="223" t="s">
        <v>16</v>
      </c>
      <c r="C65" s="127">
        <f>ДС!D33</f>
        <v>0</v>
      </c>
      <c r="D65" s="292">
        <f>ДС!E33</f>
        <v>0</v>
      </c>
      <c r="E65" s="293">
        <f>ДС!F33</f>
        <v>0</v>
      </c>
      <c r="F65" s="292">
        <f>ДС!G33</f>
        <v>0</v>
      </c>
      <c r="G65" s="292">
        <f>ДС!H33</f>
        <v>0</v>
      </c>
      <c r="H65" s="292">
        <f>ДС!I33</f>
        <v>0</v>
      </c>
      <c r="I65" s="224">
        <f t="shared" ref="I65:I68" si="13">ROUND(SUM(D65:H65),2)</f>
        <v>0</v>
      </c>
      <c r="J65" s="225"/>
      <c r="K65" s="225"/>
      <c r="L65" s="226"/>
      <c r="M65" s="221"/>
      <c r="O65" s="227"/>
    </row>
    <row r="66" spans="1:15" ht="15.75" customHeight="1" x14ac:dyDescent="0.3">
      <c r="A66" s="228"/>
      <c r="B66" s="229" t="s">
        <v>17</v>
      </c>
      <c r="C66" s="127">
        <f>ДС!D34</f>
        <v>0</v>
      </c>
      <c r="D66" s="292">
        <f>ДС!E34</f>
        <v>0</v>
      </c>
      <c r="E66" s="293">
        <f>ДС!F34</f>
        <v>0</v>
      </c>
      <c r="F66" s="292">
        <f>ДС!G34</f>
        <v>0</v>
      </c>
      <c r="G66" s="292">
        <f>ДС!H34</f>
        <v>0</v>
      </c>
      <c r="H66" s="292">
        <f>ДС!I34</f>
        <v>0</v>
      </c>
      <c r="I66" s="224">
        <f t="shared" si="13"/>
        <v>0</v>
      </c>
      <c r="J66" s="225"/>
      <c r="K66" s="225"/>
      <c r="L66" s="226"/>
      <c r="M66" s="221"/>
    </row>
    <row r="67" spans="1:15" ht="15.75" customHeight="1" x14ac:dyDescent="0.3">
      <c r="A67" s="230"/>
      <c r="B67" s="223" t="s">
        <v>37</v>
      </c>
      <c r="C67" s="128">
        <f>C33</f>
        <v>0</v>
      </c>
      <c r="D67" s="128">
        <f t="shared" ref="D67:H67" si="14">D33</f>
        <v>0</v>
      </c>
      <c r="E67" s="129">
        <f t="shared" si="14"/>
        <v>0</v>
      </c>
      <c r="F67" s="129">
        <f t="shared" si="14"/>
        <v>0</v>
      </c>
      <c r="G67" s="129">
        <f t="shared" si="14"/>
        <v>0</v>
      </c>
      <c r="H67" s="129">
        <f t="shared" si="14"/>
        <v>0</v>
      </c>
      <c r="I67" s="224">
        <f t="shared" si="13"/>
        <v>0</v>
      </c>
      <c r="J67" s="231"/>
      <c r="K67" s="231"/>
      <c r="L67" s="226"/>
      <c r="M67" s="221"/>
    </row>
    <row r="68" spans="1:15" ht="15.75" customHeight="1" thickBot="1" x14ac:dyDescent="0.35">
      <c r="A68" s="230"/>
      <c r="B68" s="232" t="s">
        <v>38</v>
      </c>
      <c r="C68" s="294" t="e">
        <f>ROUND(D68/ДС!E45*ДС!D45,2)</f>
        <v>#DIV/0!</v>
      </c>
      <c r="D68" s="295">
        <f>D69-D67-D66-D65</f>
        <v>0</v>
      </c>
      <c r="E68" s="296">
        <f>ROUND(D68*0.12,2)</f>
        <v>0</v>
      </c>
      <c r="F68" s="292">
        <f>ДС!G36</f>
        <v>0</v>
      </c>
      <c r="G68" s="233">
        <f t="shared" ref="G68" si="15">ROUND((D68+F68+E68)/29.3/12*28,2)</f>
        <v>0</v>
      </c>
      <c r="H68" s="292">
        <f>ДС!I36</f>
        <v>0</v>
      </c>
      <c r="I68" s="234">
        <f t="shared" si="13"/>
        <v>0</v>
      </c>
      <c r="J68" s="295"/>
      <c r="K68" s="295"/>
      <c r="L68" s="226"/>
      <c r="M68" s="221"/>
    </row>
    <row r="69" spans="1:15" ht="21" customHeight="1" thickBot="1" x14ac:dyDescent="0.35">
      <c r="A69" s="130" t="s">
        <v>9</v>
      </c>
      <c r="B69" s="131"/>
      <c r="C69" s="235" t="e">
        <f>SUM(C65:C68)</f>
        <v>#DIV/0!</v>
      </c>
      <c r="D69" s="236">
        <v>0</v>
      </c>
      <c r="E69" s="235">
        <f t="shared" ref="E69:H69" si="16">SUM(E65:E68)</f>
        <v>0</v>
      </c>
      <c r="F69" s="235">
        <f t="shared" si="16"/>
        <v>0</v>
      </c>
      <c r="G69" s="235">
        <f t="shared" si="16"/>
        <v>0</v>
      </c>
      <c r="H69" s="235">
        <f t="shared" si="16"/>
        <v>0</v>
      </c>
      <c r="I69" s="237">
        <f>SUM(I65:I68)</f>
        <v>0</v>
      </c>
      <c r="J69" s="238"/>
      <c r="K69" s="239"/>
      <c r="L69" s="176">
        <f>100-L70</f>
        <v>80</v>
      </c>
      <c r="M69" s="176"/>
    </row>
    <row r="70" spans="1:15" ht="14.5" thickBot="1" x14ac:dyDescent="0.35">
      <c r="A70" s="240" t="s">
        <v>43</v>
      </c>
      <c r="B70" s="241"/>
      <c r="C70" s="242"/>
      <c r="D70" s="243"/>
      <c r="E70" s="242"/>
      <c r="F70" s="242"/>
      <c r="G70" s="242"/>
      <c r="H70" s="242"/>
      <c r="I70" s="244">
        <f>ROUND(I69/80*20,2)</f>
        <v>0</v>
      </c>
      <c r="J70" s="243"/>
      <c r="K70" s="243"/>
      <c r="L70" s="182">
        <v>20</v>
      </c>
      <c r="M70" s="176"/>
    </row>
    <row r="71" spans="1:15" ht="14.5" thickBot="1" x14ac:dyDescent="0.35">
      <c r="A71" s="297" t="s">
        <v>64</v>
      </c>
      <c r="B71" s="298"/>
      <c r="C71" s="299" t="e">
        <f>C69+C70</f>
        <v>#DIV/0!</v>
      </c>
      <c r="D71" s="300">
        <f>D69</f>
        <v>0</v>
      </c>
      <c r="E71" s="299">
        <f t="shared" ref="E71:H71" si="17">E69+E70</f>
        <v>0</v>
      </c>
      <c r="F71" s="299">
        <f t="shared" si="17"/>
        <v>0</v>
      </c>
      <c r="G71" s="299">
        <f t="shared" si="17"/>
        <v>0</v>
      </c>
      <c r="H71" s="299">
        <f t="shared" si="17"/>
        <v>0</v>
      </c>
      <c r="I71" s="301">
        <f>I69+I70</f>
        <v>0</v>
      </c>
      <c r="J71" s="300"/>
      <c r="K71" s="302"/>
      <c r="L71" s="245">
        <f>ROUND(E12*175*19/1.302/12,1)</f>
        <v>0</v>
      </c>
    </row>
    <row r="72" spans="1:15" ht="14.5" thickBot="1" x14ac:dyDescent="0.35">
      <c r="A72" s="246" t="s">
        <v>46</v>
      </c>
      <c r="B72" s="247"/>
      <c r="C72" s="248" t="e">
        <f t="shared" ref="C72:H72" si="18">C31+C43+C62+C69</f>
        <v>#DIV/0!</v>
      </c>
      <c r="D72" s="248" t="e">
        <f t="shared" si="18"/>
        <v>#DIV/0!</v>
      </c>
      <c r="E72" s="248" t="e">
        <f t="shared" si="18"/>
        <v>#DIV/0!</v>
      </c>
      <c r="F72" s="248" t="e">
        <f t="shared" si="18"/>
        <v>#DIV/0!</v>
      </c>
      <c r="G72" s="248" t="e">
        <f t="shared" si="18"/>
        <v>#DIV/0!</v>
      </c>
      <c r="H72" s="248" t="e">
        <f t="shared" si="18"/>
        <v>#DIV/0!</v>
      </c>
      <c r="I72" s="249" t="e">
        <f>I31+I43+I62+I71</f>
        <v>#DIV/0!</v>
      </c>
      <c r="J72" s="250"/>
      <c r="K72" s="251"/>
      <c r="L72" s="252"/>
    </row>
    <row r="73" spans="1:15" ht="14.5" thickBot="1" x14ac:dyDescent="0.35">
      <c r="A73" s="253"/>
      <c r="B73" s="254" t="s">
        <v>45</v>
      </c>
      <c r="C73" s="255"/>
      <c r="D73" s="255"/>
      <c r="E73" s="255"/>
      <c r="F73" s="255"/>
      <c r="G73" s="255"/>
      <c r="H73" s="255"/>
      <c r="I73" s="256" t="e">
        <f>I70+I61+I42+I30</f>
        <v>#DIV/0!</v>
      </c>
      <c r="J73" s="255"/>
      <c r="K73" s="257"/>
    </row>
    <row r="74" spans="1:15" x14ac:dyDescent="0.3">
      <c r="C74" s="258"/>
      <c r="D74" s="259"/>
      <c r="E74" s="259"/>
      <c r="F74" s="259"/>
      <c r="G74" s="259"/>
      <c r="H74" s="259"/>
      <c r="I74" s="259"/>
      <c r="J74" s="259"/>
      <c r="K74" s="259"/>
    </row>
    <row r="75" spans="1:15" x14ac:dyDescent="0.3">
      <c r="D75" s="170"/>
    </row>
    <row r="76" spans="1:15" ht="28" x14ac:dyDescent="0.3">
      <c r="B76" s="260" t="s">
        <v>48</v>
      </c>
      <c r="C76" s="261"/>
      <c r="D76" s="262"/>
      <c r="E76" s="263"/>
    </row>
    <row r="77" spans="1:15" x14ac:dyDescent="0.3">
      <c r="B77" s="264"/>
      <c r="C77" s="259" t="s">
        <v>93</v>
      </c>
      <c r="D77" s="259" t="s">
        <v>94</v>
      </c>
      <c r="E77" s="259" t="s">
        <v>95</v>
      </c>
    </row>
  </sheetData>
  <mergeCells count="24">
    <mergeCell ref="L15:L16"/>
    <mergeCell ref="J14:K14"/>
    <mergeCell ref="E14:H14"/>
    <mergeCell ref="I14:I15"/>
    <mergeCell ref="G5:L9"/>
    <mergeCell ref="A72:B72"/>
    <mergeCell ref="A43:B43"/>
    <mergeCell ref="A60:B60"/>
    <mergeCell ref="A61:B61"/>
    <mergeCell ref="A62:B62"/>
    <mergeCell ref="A70:B70"/>
    <mergeCell ref="A71:B71"/>
    <mergeCell ref="A42:B42"/>
    <mergeCell ref="A29:B29"/>
    <mergeCell ref="A30:B30"/>
    <mergeCell ref="D14:D15"/>
    <mergeCell ref="A69:B69"/>
    <mergeCell ref="A31:B31"/>
    <mergeCell ref="A41:B41"/>
    <mergeCell ref="A14:A15"/>
    <mergeCell ref="B14:B15"/>
    <mergeCell ref="C14:C15"/>
    <mergeCell ref="A63:B63"/>
    <mergeCell ref="A64:B64"/>
  </mergeCells>
  <pageMargins left="0" right="0" top="0" bottom="0" header="0.31496062992125984" footer="0.31496062992125984"/>
  <pageSetup paperSize="9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ДС</vt:lpstr>
      <vt:lpstr>Расшифровка 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Тимофеевская, Елена Юрьевна</cp:lastModifiedBy>
  <cp:lastPrinted>2017-09-14T11:27:17Z</cp:lastPrinted>
  <dcterms:created xsi:type="dcterms:W3CDTF">2013-10-02T08:38:33Z</dcterms:created>
  <dcterms:modified xsi:type="dcterms:W3CDTF">2019-08-22T08:03:25Z</dcterms:modified>
</cp:coreProperties>
</file>