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75" tabRatio="456" firstSheet="2" activeTab="5"/>
  </bookViews>
  <sheets>
    <sheet name="20111" sheetId="1" state="hidden" r:id="rId1"/>
    <sheet name="черновой вариант" sheetId="2" state="hidden" r:id="rId2"/>
    <sheet name="АП" sheetId="3" r:id="rId3"/>
    <sheet name="ПП" sheetId="4" r:id="rId4"/>
    <sheet name="МЕД+УВП" sheetId="5" r:id="rId5"/>
    <sheet name="ОП" sheetId="6" r:id="rId6"/>
  </sheets>
  <definedNames>
    <definedName name="_xlnm.Print_Area" localSheetId="4">'МЕД+УВП'!$A$1:$O$56</definedName>
  </definedNames>
  <calcPr fullCalcOnLoad="1"/>
</workbook>
</file>

<file path=xl/sharedStrings.xml><?xml version="1.0" encoding="utf-8"?>
<sst xmlns="http://schemas.openxmlformats.org/spreadsheetml/2006/main" count="582" uniqueCount="216">
  <si>
    <t>СубКОСГУ</t>
  </si>
  <si>
    <t xml:space="preserve">Наименование расходов </t>
  </si>
  <si>
    <t>Единица измерения</t>
  </si>
  <si>
    <t>Объем месячной потребности</t>
  </si>
  <si>
    <t xml:space="preserve">Нормативные затраты  на 2012 год, всего </t>
  </si>
  <si>
    <t>в том числе</t>
  </si>
  <si>
    <t>Примечание</t>
  </si>
  <si>
    <t>нормативные затраты непосредственно связанные с оказанием муниципальной услуги  (прямые затраты)</t>
  </si>
  <si>
    <t>нормативные затраты на общехозяйственные нужды (косвенные затраты)</t>
  </si>
  <si>
    <t>непосредственно оказывающих услуги</t>
  </si>
  <si>
    <t>х</t>
  </si>
  <si>
    <t>административно – управленческого и прочего вспомогательного персонала</t>
  </si>
  <si>
    <t>Начисления на выплаты по оплате труда всего, в т.ч.,</t>
  </si>
  <si>
    <t>Услуги связи</t>
  </si>
  <si>
    <t>Транспортные услуги</t>
  </si>
  <si>
    <t xml:space="preserve">Прочие затраты на общехозяйственные нужды всего, </t>
  </si>
  <si>
    <t>компенсация на приобретение методлитературы</t>
  </si>
  <si>
    <t>Итого:</t>
  </si>
  <si>
    <t>Коммунальные услуги, в т.ч.</t>
  </si>
  <si>
    <t>теплоэнергия</t>
  </si>
  <si>
    <t>электроэнергия</t>
  </si>
  <si>
    <t>водоснабжение</t>
  </si>
  <si>
    <t>ТО, в т.ч.,</t>
  </si>
  <si>
    <t>средств пожарной сигнализации</t>
  </si>
  <si>
    <t>средств охранной сигнализации</t>
  </si>
  <si>
    <t>Ремонт зданий и сооружений</t>
  </si>
  <si>
    <t>Текущее содержание, в т. ч</t>
  </si>
  <si>
    <t>вывод ТБО</t>
  </si>
  <si>
    <t>дез. работы</t>
  </si>
  <si>
    <t xml:space="preserve">утилизация ТБО  </t>
  </si>
  <si>
    <t>аттестация,  медосмотр   и.т.д.</t>
  </si>
  <si>
    <t>Налоги (земельный налог,  налог на имущество, налог на загрязнение окружающей среды)</t>
  </si>
  <si>
    <t>Оплата труда  работников всего, в т.ч</t>
  </si>
  <si>
    <t>-</t>
  </si>
  <si>
    <t>корма</t>
  </si>
  <si>
    <t>001.07.19</t>
  </si>
  <si>
    <t>001.02.00</t>
  </si>
  <si>
    <t>001.07.03</t>
  </si>
  <si>
    <t>001.05.00</t>
  </si>
  <si>
    <t>001.06.00</t>
  </si>
  <si>
    <t>ГСМ</t>
  </si>
  <si>
    <t>001.04.00</t>
  </si>
  <si>
    <t>медикаменты для лошадей</t>
  </si>
  <si>
    <t>001.10.00</t>
  </si>
  <si>
    <t>001.11.00</t>
  </si>
  <si>
    <t>001.12.00</t>
  </si>
  <si>
    <t>охран сторожевой пост</t>
  </si>
  <si>
    <t>пультовая охрана</t>
  </si>
  <si>
    <t xml:space="preserve">охран  </t>
  </si>
  <si>
    <t>страхование автогражданской</t>
  </si>
  <si>
    <t>001.03.02</t>
  </si>
  <si>
    <t>001.03.06</t>
  </si>
  <si>
    <t>Пособие по уходу за ребенком до 3х лет</t>
  </si>
  <si>
    <t>002.09.00</t>
  </si>
  <si>
    <t>медосмотр</t>
  </si>
  <si>
    <t>Обслуживание программы "Налоговая отчетность</t>
  </si>
  <si>
    <t>Обслуживание программы 1С</t>
  </si>
  <si>
    <t>Обслуживание программы Гарант</t>
  </si>
  <si>
    <t>газ оборудования</t>
  </si>
  <si>
    <t>вывоз жидких нечистот</t>
  </si>
  <si>
    <t>охрана сторожевой пост</t>
  </si>
  <si>
    <t>вывоз ТБО</t>
  </si>
  <si>
    <t>востановление и заправка картриджей</t>
  </si>
  <si>
    <t>противоклещевая обработка</t>
  </si>
  <si>
    <t>анализ фуража</t>
  </si>
  <si>
    <t>повышение квалификации</t>
  </si>
  <si>
    <t>заправка огнетушителей</t>
  </si>
  <si>
    <t>канцтовары</t>
  </si>
  <si>
    <t>хозтовары</t>
  </si>
  <si>
    <t>ковочный инвентарь</t>
  </si>
  <si>
    <t>запчасти</t>
  </si>
  <si>
    <t>спецодежда</t>
  </si>
  <si>
    <t>Ветеринарные услуги</t>
  </si>
  <si>
    <t>Утилизация люминисцентных ламп</t>
  </si>
  <si>
    <t>Ремонт пожарных гидрантов</t>
  </si>
  <si>
    <t>Ремонт автотранспортных средств</t>
  </si>
  <si>
    <t>Ремонт компьютерной техники</t>
  </si>
  <si>
    <t>аттестация рабочих мест</t>
  </si>
  <si>
    <t>Проживание в дни соревнований</t>
  </si>
  <si>
    <t>Суточные в дни соревнований</t>
  </si>
  <si>
    <t>Проезд спорсменов</t>
  </si>
  <si>
    <r>
      <t xml:space="preserve">Количество учащихся, утвержденных в муниципальном задании    </t>
    </r>
    <r>
      <rPr>
        <u val="single"/>
        <sz val="10"/>
        <color indexed="8"/>
        <rFont val="Arial Cyr"/>
        <family val="0"/>
      </rPr>
      <t xml:space="preserve">   250  </t>
    </r>
    <r>
      <rPr>
        <sz val="10"/>
        <color theme="1"/>
        <rFont val="Arial Cyr"/>
        <family val="2"/>
      </rPr>
      <t xml:space="preserve"> чел</t>
    </r>
  </si>
  <si>
    <t>1. Нормативные затраты на оказание муниципальной услуги:</t>
  </si>
  <si>
    <r>
      <t xml:space="preserve">Норматив затрат на оказание муниципальной услуги на 1 человека на 2012 год </t>
    </r>
    <r>
      <rPr>
        <u val="single"/>
        <sz val="10"/>
        <color indexed="8"/>
        <rFont val="Arial Cyr"/>
        <family val="0"/>
      </rPr>
      <t xml:space="preserve">    81109,00 </t>
    </r>
    <r>
      <rPr>
        <sz val="10"/>
        <color indexed="8"/>
        <rFont val="Arial Cyr"/>
        <family val="0"/>
      </rPr>
      <t xml:space="preserve"> рублей</t>
    </r>
  </si>
  <si>
    <t>2. Затраты на содержание недвижимого имущества и особо ценного имущества:</t>
  </si>
  <si>
    <t>Процент нормативных затрат на содержание недвижимого имущества и особо ценного имущества, применяемого для расчета субсидии за счет городского бюджета</t>
  </si>
  <si>
    <t>3. Объем субсидии на выполнение муниципального задания на 2012 год составляет</t>
  </si>
  <si>
    <t>001.07.01</t>
  </si>
  <si>
    <t>Расчет субсидии                                                                                                                                                                                              автономного учреждения дополнительного образования на финансовое обеспечение выполнения муниципального задания                       на 2012 год  МАОУ ДОД СДЮСШОР № 21</t>
  </si>
  <si>
    <t>Противопожарная обработка деревянных конструкций</t>
  </si>
  <si>
    <t>медикаменты для людей</t>
  </si>
  <si>
    <t>Приобретение инвентаря, в т.ч спортивного</t>
  </si>
  <si>
    <t>Всего</t>
  </si>
  <si>
    <t>Итого УВП</t>
  </si>
  <si>
    <t>Итого</t>
  </si>
  <si>
    <t>Секретарь</t>
  </si>
  <si>
    <t>Ф.И.О.</t>
  </si>
  <si>
    <t>Наименование должности</t>
  </si>
  <si>
    <t>Квалификационная категория или стаж</t>
  </si>
  <si>
    <t>Кол-во ставок</t>
  </si>
  <si>
    <t>Базовый оклад</t>
  </si>
  <si>
    <t>Коэф. в зависимости от группы</t>
  </si>
  <si>
    <t>Коэф. в зависимости от занимаемой должности</t>
  </si>
  <si>
    <t>Должностной оклад с учетом всех коэф.</t>
  </si>
  <si>
    <t>Должностной оклад с учетом всех коэф.с округлением</t>
  </si>
  <si>
    <t xml:space="preserve">Коэф. специфики работы </t>
  </si>
  <si>
    <t>Оплата по нагрузке</t>
  </si>
  <si>
    <t>Зав.д/сада</t>
  </si>
  <si>
    <t>Гл.бух.</t>
  </si>
  <si>
    <t xml:space="preserve">     </t>
  </si>
  <si>
    <t>Уровень образования</t>
  </si>
  <si>
    <t>Пед.стаж</t>
  </si>
  <si>
    <t>должность</t>
  </si>
  <si>
    <t>категория</t>
  </si>
  <si>
    <t xml:space="preserve">Базовый оклад </t>
  </si>
  <si>
    <t>коэф.уровня образования</t>
  </si>
  <si>
    <t>коэф. стажа работы</t>
  </si>
  <si>
    <t>коэф. напряженности</t>
  </si>
  <si>
    <t>Коэф. Квалифик. Категории</t>
  </si>
  <si>
    <t>Должностной оклад с коэф.</t>
  </si>
  <si>
    <t>Должностной оклад с коэф. С округлением (в ручную)</t>
  </si>
  <si>
    <t>Повышающий коэфициент</t>
  </si>
  <si>
    <t>музыкал. руководитель</t>
  </si>
  <si>
    <t>инструктор по физ-ре</t>
  </si>
  <si>
    <t xml:space="preserve">инструктор по физ-ре </t>
  </si>
  <si>
    <t>учитель-логопед</t>
  </si>
  <si>
    <t>педагог. психолог</t>
  </si>
  <si>
    <t>воспитатель</t>
  </si>
  <si>
    <t>Мед.стаж</t>
  </si>
  <si>
    <t>Старшая м.сестра</t>
  </si>
  <si>
    <t>м/с для орг.питания</t>
  </si>
  <si>
    <t xml:space="preserve">мл.мед.сестра </t>
  </si>
  <si>
    <t>ФИО</t>
  </si>
  <si>
    <t>Кол-во занятых ставок</t>
  </si>
  <si>
    <t>Квалификационный уровень</t>
  </si>
  <si>
    <t>Должности</t>
  </si>
  <si>
    <t>бухгалтер</t>
  </si>
  <si>
    <t>мл.воспитатель</t>
  </si>
  <si>
    <t>подсобный рабочий</t>
  </si>
  <si>
    <t>шеф-повар</t>
  </si>
  <si>
    <t>повар</t>
  </si>
  <si>
    <t xml:space="preserve">повар </t>
  </si>
  <si>
    <t xml:space="preserve">электрик </t>
  </si>
  <si>
    <t xml:space="preserve">грузчик </t>
  </si>
  <si>
    <t>кладовщик</t>
  </si>
  <si>
    <t>маш.по стирке белья</t>
  </si>
  <si>
    <t>дворник</t>
  </si>
  <si>
    <t>сторож</t>
  </si>
  <si>
    <t>Зам. зав. по ХЧ</t>
  </si>
  <si>
    <t>плотник</t>
  </si>
  <si>
    <t>слесарь-сантехник</t>
  </si>
  <si>
    <t>Всего по УВП</t>
  </si>
  <si>
    <t xml:space="preserve">уб.служ.помещений </t>
  </si>
  <si>
    <t>Руководитель</t>
  </si>
  <si>
    <t>Главный бухгалтер</t>
  </si>
  <si>
    <t>Приложение 4</t>
  </si>
  <si>
    <t>Коэф. квалификационной категории  или стажа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</si>
  <si>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музыкальный руководитель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</si>
  <si>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инструктор по физкультуре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</si>
  <si>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учитель-логопед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</si>
  <si>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педагог-психолог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</si>
  <si>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воспитатель</t>
    </r>
    <r>
      <rPr>
        <b/>
        <sz val="10"/>
        <rFont val="Calibri"/>
        <family val="2"/>
      </rPr>
      <t>»</t>
    </r>
  </si>
  <si>
    <t>административный персонал</t>
  </si>
  <si>
    <t>педагогический персонал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</si>
  <si>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старший воспитатель</t>
    </r>
    <r>
      <rPr>
        <b/>
        <sz val="10"/>
        <rFont val="Calibri"/>
        <family val="2"/>
      </rPr>
      <t>»</t>
    </r>
  </si>
  <si>
    <t>учебно-воспитательный персонал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</si>
  <si>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старшая медсестра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</si>
  <si>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медсестра по питанию</t>
    </r>
    <r>
      <rPr>
        <b/>
        <sz val="10"/>
        <rFont val="Calibri"/>
        <family val="2"/>
      </rPr>
      <t>»</t>
    </r>
  </si>
  <si>
    <r>
      <t xml:space="preserve">Итого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младшая медсестра</t>
    </r>
    <r>
      <rPr>
        <b/>
        <sz val="10"/>
        <rFont val="Calibri"/>
        <family val="2"/>
      </rPr>
      <t>»</t>
    </r>
    <r>
      <rPr>
        <b/>
        <sz val="10"/>
        <rFont val="Times New Roman"/>
        <family val="1"/>
      </rPr>
      <t xml:space="preserve"> </t>
    </r>
  </si>
  <si>
    <t>ВСЕГО</t>
  </si>
  <si>
    <t>Должностной оклад с коэф. с округлением (в ручную)</t>
  </si>
  <si>
    <t>медицинский персонал</t>
  </si>
  <si>
    <t>Коэф. Квалифик. категории</t>
  </si>
  <si>
    <t xml:space="preserve">Коэффициент группы </t>
  </si>
  <si>
    <t xml:space="preserve">Квалификационный уровень </t>
  </si>
  <si>
    <t>Коэф. специф.</t>
  </si>
  <si>
    <t>Должностной оклад с коэф. спец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</si>
  <si>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мл. воспитатель</t>
    </r>
    <r>
      <rPr>
        <b/>
        <sz val="10"/>
        <rFont val="Calibri"/>
        <family val="2"/>
      </rPr>
      <t>»</t>
    </r>
  </si>
  <si>
    <t>обслуживающий персонал</t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</si>
  <si>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подсобный  рабочий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</si>
  <si>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шеф-повар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</si>
  <si>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повар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</si>
  <si>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слесарь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</si>
  <si>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электрик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</si>
  <si>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грузчик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</si>
  <si>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кладовщик</t>
    </r>
    <r>
      <rPr>
        <b/>
        <sz val="10"/>
        <color indexed="8"/>
        <rFont val="Calibri"/>
        <family val="2"/>
      </rPr>
      <t>»</t>
    </r>
  </si>
  <si>
    <r>
      <t>Итого по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машинист по стирке белья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</si>
  <si>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дворник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</si>
  <si>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сторож</t>
    </r>
    <r>
      <rPr>
        <b/>
        <sz val="10"/>
        <color indexed="8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</si>
  <si>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уборщик служебных помещений</t>
    </r>
    <r>
      <rPr>
        <b/>
        <sz val="10"/>
        <color indexed="8"/>
        <rFont val="Calibri"/>
        <family val="2"/>
      </rPr>
      <t>»</t>
    </r>
  </si>
  <si>
    <t xml:space="preserve">Группа образовательного учреждения по оплате труда - 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</si>
  <si>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учитель-дефектолог</t>
    </r>
    <r>
      <rPr>
        <b/>
        <sz val="10"/>
        <rFont val="Calibri"/>
        <family val="2"/>
      </rPr>
      <t>»</t>
    </r>
  </si>
  <si>
    <t>учитель-дефектолог</t>
  </si>
  <si>
    <t xml:space="preserve">педагог. психолог </t>
  </si>
  <si>
    <t xml:space="preserve">Ст. воспитатель </t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</si>
  <si>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водитель</t>
    </r>
    <r>
      <rPr>
        <b/>
        <sz val="10"/>
        <color indexed="8"/>
        <rFont val="Calibri"/>
        <family val="2"/>
      </rPr>
      <t>»</t>
    </r>
  </si>
  <si>
    <t>водитель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</si>
  <si>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медсестра ортоптистка</t>
    </r>
    <r>
      <rPr>
        <b/>
        <sz val="10"/>
        <rFont val="Calibri"/>
        <family val="2"/>
      </rPr>
      <t>»</t>
    </r>
  </si>
  <si>
    <t>м/с ортоптистка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</si>
  <si>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медсестра ФИЗО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</si>
  <si>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медсестра по массажу(инструктор ЛФК)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</si>
  <si>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рабочий(ОТП)</t>
    </r>
    <r>
      <rPr>
        <b/>
        <sz val="10"/>
        <color indexed="8"/>
        <rFont val="Calibri"/>
        <family val="2"/>
      </rPr>
      <t>»</t>
    </r>
  </si>
  <si>
    <t>рабочий</t>
  </si>
  <si>
    <t>вакансия</t>
  </si>
  <si>
    <r>
      <t xml:space="preserve">Итого по </t>
    </r>
    <r>
      <rPr>
        <b/>
        <sz val="10"/>
        <color indexed="8"/>
        <rFont val="Calibri"/>
        <family val="2"/>
      </rPr>
      <t>«кастелянша»</t>
    </r>
  </si>
  <si>
    <t>кастелянша</t>
  </si>
  <si>
    <r>
      <t xml:space="preserve">Итого  по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рабочий по обслуживанию здания</t>
    </r>
    <r>
      <rPr>
        <b/>
        <sz val="10"/>
        <color indexed="8"/>
        <rFont val="Calibri"/>
        <family val="2"/>
      </rPr>
      <t>»</t>
    </r>
  </si>
  <si>
    <t>рабочий по обсл.здания</t>
  </si>
  <si>
    <t>________________</t>
  </si>
  <si>
    <t xml:space="preserve">Руководитель                                                                  </t>
  </si>
  <si>
    <t xml:space="preserve">Главный бухгалтер                                                       </t>
  </si>
  <si>
    <t xml:space="preserve">     работников муниципального МДОУ "Детский сад №_______"</t>
  </si>
  <si>
    <t>работников муниципального МДОУ "Детский сад №____ "</t>
  </si>
  <si>
    <t>работников муниципального  МДОУ "Детский сад №___ "</t>
  </si>
  <si>
    <t>Таблица проверки установления должностных окладов на 01.09.2019</t>
  </si>
  <si>
    <t xml:space="preserve">Таблица проверки установления должностных окладов на 01.09.2019 г. 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</si>
</sst>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"/>
    <numFmt numFmtId="188" formatCode="0.0000"/>
    <numFmt numFmtId="189" formatCode="0.000"/>
    <numFmt numFmtId="190" formatCode="0.0000000"/>
    <numFmt numFmtId="191" formatCode="[$-FC19]d\ mmmm\ yyyy\ &quot;г.&quot;"/>
  </numFmts>
  <fonts count="58">
    <font>
      <sz val="10"/>
      <color theme="1"/>
      <name val="Arial Cyr"/>
      <family val="2"/>
    </font>
    <font>
      <sz val="11"/>
      <color indexed="8"/>
      <name val="Calibri"/>
      <family val="2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justify" vertical="top"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horizontal="center" vertical="top" wrapText="1"/>
    </xf>
    <xf numFmtId="0" fontId="53" fillId="0" borderId="15" xfId="0" applyFont="1" applyBorder="1" applyAlignment="1">
      <alignment wrapText="1"/>
    </xf>
    <xf numFmtId="0" fontId="52" fillId="0" borderId="15" xfId="0" applyFont="1" applyBorder="1" applyAlignment="1">
      <alignment horizontal="justify" vertical="top" wrapText="1"/>
    </xf>
    <xf numFmtId="0" fontId="53" fillId="0" borderId="20" xfId="0" applyFont="1" applyBorder="1" applyAlignment="1">
      <alignment wrapText="1"/>
    </xf>
    <xf numFmtId="0" fontId="52" fillId="0" borderId="21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52" fillId="0" borderId="23" xfId="0" applyFont="1" applyBorder="1" applyAlignment="1">
      <alignment horizontal="justify" vertical="top" wrapText="1"/>
    </xf>
    <xf numFmtId="0" fontId="52" fillId="0" borderId="23" xfId="0" applyFont="1" applyBorder="1" applyAlignment="1">
      <alignment horizontal="justify" vertical="top" wrapText="1"/>
    </xf>
    <xf numFmtId="0" fontId="52" fillId="0" borderId="24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0" fontId="52" fillId="0" borderId="15" xfId="0" applyFont="1" applyBorder="1" applyAlignment="1">
      <alignment vertical="top" wrapText="1"/>
    </xf>
    <xf numFmtId="0" fontId="53" fillId="0" borderId="15" xfId="0" applyFont="1" applyBorder="1" applyAlignment="1">
      <alignment horizontal="justify" vertical="top" wrapText="1"/>
    </xf>
    <xf numFmtId="0" fontId="52" fillId="0" borderId="26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23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18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0" fontId="53" fillId="0" borderId="12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1" fontId="53" fillId="0" borderId="14" xfId="0" applyNumberFormat="1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 wrapText="1"/>
    </xf>
    <xf numFmtId="180" fontId="53" fillId="0" borderId="14" xfId="0" applyNumberFormat="1" applyFont="1" applyBorder="1" applyAlignment="1">
      <alignment horizontal="center" vertical="top" wrapText="1"/>
    </xf>
    <xf numFmtId="180" fontId="53" fillId="0" borderId="10" xfId="0" applyNumberFormat="1" applyFont="1" applyBorder="1" applyAlignment="1">
      <alignment horizontal="center" vertical="top" wrapText="1"/>
    </xf>
    <xf numFmtId="2" fontId="53" fillId="0" borderId="12" xfId="0" applyNumberFormat="1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top" wrapText="1"/>
    </xf>
    <xf numFmtId="1" fontId="52" fillId="0" borderId="12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0" fontId="55" fillId="0" borderId="27" xfId="0" applyFont="1" applyBorder="1" applyAlignment="1">
      <alignment/>
    </xf>
    <xf numFmtId="2" fontId="55" fillId="0" borderId="27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4" fontId="6" fillId="0" borderId="28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33" borderId="21" xfId="0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0" fontId="6" fillId="33" borderId="28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/>
    </xf>
    <xf numFmtId="0" fontId="56" fillId="0" borderId="16" xfId="0" applyFont="1" applyBorder="1" applyAlignment="1">
      <alignment/>
    </xf>
    <xf numFmtId="0" fontId="56" fillId="33" borderId="16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/>
    </xf>
    <xf numFmtId="2" fontId="55" fillId="0" borderId="27" xfId="0" applyNumberFormat="1" applyFont="1" applyFill="1" applyBorder="1" applyAlignment="1">
      <alignment/>
    </xf>
    <xf numFmtId="0" fontId="55" fillId="0" borderId="0" xfId="0" applyFont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27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/>
    </xf>
    <xf numFmtId="0" fontId="55" fillId="0" borderId="27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55" fillId="0" borderId="14" xfId="0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 locked="0"/>
    </xf>
    <xf numFmtId="4" fontId="6" fillId="33" borderId="29" xfId="0" applyNumberFormat="1" applyFont="1" applyFill="1" applyBorder="1" applyAlignment="1" applyProtection="1">
      <alignment/>
      <protection locked="0"/>
    </xf>
    <xf numFmtId="4" fontId="6" fillId="33" borderId="28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27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55" fillId="0" borderId="31" xfId="0" applyFont="1" applyBorder="1" applyAlignment="1" applyProtection="1">
      <alignment/>
      <protection locked="0"/>
    </xf>
    <xf numFmtId="0" fontId="55" fillId="0" borderId="14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27" xfId="0" applyFont="1" applyFill="1" applyBorder="1" applyAlignment="1" applyProtection="1">
      <alignment/>
      <protection locked="0"/>
    </xf>
    <xf numFmtId="0" fontId="56" fillId="33" borderId="31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16" xfId="0" applyFont="1" applyFill="1" applyBorder="1" applyAlignment="1" applyProtection="1">
      <alignment/>
      <protection locked="0"/>
    </xf>
    <xf numFmtId="0" fontId="56" fillId="0" borderId="32" xfId="0" applyFont="1" applyBorder="1" applyAlignment="1">
      <alignment/>
    </xf>
    <xf numFmtId="0" fontId="56" fillId="0" borderId="33" xfId="0" applyFont="1" applyBorder="1" applyAlignment="1">
      <alignment/>
    </xf>
    <xf numFmtId="0" fontId="56" fillId="33" borderId="33" xfId="0" applyFont="1" applyFill="1" applyBorder="1" applyAlignment="1">
      <alignment/>
    </xf>
    <xf numFmtId="0" fontId="56" fillId="0" borderId="33" xfId="0" applyFont="1" applyFill="1" applyBorder="1" applyAlignment="1">
      <alignment/>
    </xf>
    <xf numFmtId="4" fontId="4" fillId="33" borderId="27" xfId="0" applyNumberFormat="1" applyFont="1" applyFill="1" applyBorder="1" applyAlignment="1" applyProtection="1">
      <alignment/>
      <protection locked="0"/>
    </xf>
    <xf numFmtId="4" fontId="4" fillId="33" borderId="14" xfId="0" applyNumberFormat="1" applyFont="1" applyFill="1" applyBorder="1" applyAlignment="1" applyProtection="1">
      <alignment/>
      <protection locked="0"/>
    </xf>
    <xf numFmtId="4" fontId="4" fillId="33" borderId="34" xfId="0" applyNumberFormat="1" applyFont="1" applyFill="1" applyBorder="1" applyAlignment="1" applyProtection="1">
      <alignment/>
      <protection locked="0"/>
    </xf>
    <xf numFmtId="0" fontId="55" fillId="33" borderId="27" xfId="0" applyFont="1" applyFill="1" applyBorder="1" applyAlignment="1" applyProtection="1">
      <alignment/>
      <protection locked="0"/>
    </xf>
    <xf numFmtId="4" fontId="6" fillId="0" borderId="21" xfId="0" applyNumberFormat="1" applyFont="1" applyBorder="1" applyAlignment="1">
      <alignment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/>
    </xf>
    <xf numFmtId="0" fontId="6" fillId="0" borderId="35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56" fillId="0" borderId="36" xfId="0" applyFont="1" applyBorder="1" applyAlignment="1">
      <alignment/>
    </xf>
    <xf numFmtId="2" fontId="56" fillId="0" borderId="36" xfId="0" applyNumberFormat="1" applyFont="1" applyBorder="1" applyAlignment="1">
      <alignment/>
    </xf>
    <xf numFmtId="0" fontId="56" fillId="33" borderId="36" xfId="0" applyFont="1" applyFill="1" applyBorder="1" applyAlignment="1">
      <alignment/>
    </xf>
    <xf numFmtId="0" fontId="56" fillId="0" borderId="37" xfId="0" applyFont="1" applyBorder="1" applyAlignment="1">
      <alignment/>
    </xf>
    <xf numFmtId="0" fontId="56" fillId="0" borderId="34" xfId="0" applyFont="1" applyBorder="1" applyAlignment="1">
      <alignment/>
    </xf>
    <xf numFmtId="0" fontId="56" fillId="33" borderId="34" xfId="0" applyFont="1" applyFill="1" applyBorder="1" applyAlignment="1">
      <alignment/>
    </xf>
    <xf numFmtId="0" fontId="56" fillId="0" borderId="38" xfId="0" applyFont="1" applyBorder="1" applyAlignment="1">
      <alignment/>
    </xf>
    <xf numFmtId="2" fontId="55" fillId="0" borderId="31" xfId="0" applyNumberFormat="1" applyFont="1" applyBorder="1" applyAlignment="1">
      <alignment/>
    </xf>
    <xf numFmtId="0" fontId="56" fillId="0" borderId="34" xfId="0" applyFont="1" applyBorder="1" applyAlignment="1" applyProtection="1">
      <alignment/>
      <protection locked="0"/>
    </xf>
    <xf numFmtId="0" fontId="4" fillId="33" borderId="21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27" xfId="0" applyFont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34" xfId="0" applyFont="1" applyFill="1" applyBorder="1" applyAlignment="1" applyProtection="1">
      <alignment/>
      <protection locked="0"/>
    </xf>
    <xf numFmtId="0" fontId="56" fillId="0" borderId="21" xfId="0" applyFont="1" applyBorder="1" applyAlignment="1">
      <alignment/>
    </xf>
    <xf numFmtId="0" fontId="56" fillId="33" borderId="21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14" xfId="0" applyFont="1" applyBorder="1" applyAlignment="1">
      <alignment/>
    </xf>
    <xf numFmtId="0" fontId="55" fillId="0" borderId="31" xfId="0" applyFont="1" applyBorder="1" applyAlignment="1" applyProtection="1">
      <alignment/>
      <protection/>
    </xf>
    <xf numFmtId="14" fontId="55" fillId="0" borderId="10" xfId="0" applyNumberFormat="1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4" borderId="30" xfId="0" applyFont="1" applyFill="1" applyBorder="1" applyAlignment="1">
      <alignment/>
    </xf>
    <xf numFmtId="0" fontId="0" fillId="0" borderId="0" xfId="0" applyAlignment="1">
      <alignment horizontal="left"/>
    </xf>
    <xf numFmtId="0" fontId="52" fillId="0" borderId="39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52" fillId="0" borderId="41" xfId="0" applyFont="1" applyBorder="1" applyAlignment="1">
      <alignment horizontal="center" vertical="top" wrapText="1"/>
    </xf>
    <xf numFmtId="0" fontId="57" fillId="0" borderId="39" xfId="0" applyFont="1" applyBorder="1" applyAlignment="1">
      <alignment horizontal="justify" vertical="top" wrapText="1"/>
    </xf>
    <xf numFmtId="0" fontId="57" fillId="0" borderId="24" xfId="0" applyFont="1" applyBorder="1" applyAlignment="1">
      <alignment horizontal="justify" vertical="top" wrapText="1"/>
    </xf>
    <xf numFmtId="0" fontId="52" fillId="0" borderId="42" xfId="0" applyFont="1" applyBorder="1" applyAlignment="1">
      <alignment horizontal="center" vertical="top" wrapText="1"/>
    </xf>
    <xf numFmtId="0" fontId="52" fillId="0" borderId="4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wrapText="1"/>
    </xf>
    <xf numFmtId="0" fontId="52" fillId="0" borderId="19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left" wrapText="1"/>
    </xf>
    <xf numFmtId="0" fontId="52" fillId="0" borderId="44" xfId="0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52" fillId="0" borderId="11" xfId="0" applyFont="1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52" fillId="0" borderId="37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justify" vertical="top" wrapText="1"/>
    </xf>
    <xf numFmtId="0" fontId="57" fillId="0" borderId="39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6" fillId="0" borderId="35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48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55" fillId="0" borderId="0" xfId="0" applyFont="1" applyAlignment="1">
      <alignment/>
    </xf>
    <xf numFmtId="0" fontId="56" fillId="0" borderId="4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57">
      <selection activeCell="E16" sqref="E16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  <col min="11" max="12" width="0" style="0" hidden="1" customWidth="1"/>
  </cols>
  <sheetData>
    <row r="1" spans="3:8" ht="12.75">
      <c r="C1" s="222" t="s">
        <v>88</v>
      </c>
      <c r="D1" s="222"/>
      <c r="E1" s="222"/>
      <c r="F1" s="222"/>
      <c r="G1" s="222"/>
      <c r="H1" s="222"/>
    </row>
    <row r="2" spans="3:8" ht="26.25" customHeight="1">
      <c r="C2" s="222"/>
      <c r="D2" s="222"/>
      <c r="E2" s="222"/>
      <c r="F2" s="222"/>
      <c r="G2" s="222"/>
      <c r="H2" s="222"/>
    </row>
    <row r="4" spans="2:5" ht="13.5" thickBot="1">
      <c r="B4" s="220" t="s">
        <v>82</v>
      </c>
      <c r="C4" s="220"/>
      <c r="D4" s="220"/>
      <c r="E4" s="220"/>
    </row>
    <row r="5" spans="2:9" ht="13.5" thickBot="1">
      <c r="B5" s="228" t="s">
        <v>0</v>
      </c>
      <c r="C5" s="209" t="s">
        <v>1</v>
      </c>
      <c r="D5" s="203" t="s">
        <v>2</v>
      </c>
      <c r="E5" s="203" t="s">
        <v>3</v>
      </c>
      <c r="F5" s="203" t="s">
        <v>4</v>
      </c>
      <c r="G5" s="223" t="s">
        <v>5</v>
      </c>
      <c r="H5" s="224"/>
      <c r="I5" s="203" t="s">
        <v>6</v>
      </c>
    </row>
    <row r="6" spans="2:9" ht="72.75" thickBot="1">
      <c r="B6" s="229"/>
      <c r="C6" s="210"/>
      <c r="D6" s="204"/>
      <c r="E6" s="204"/>
      <c r="F6" s="204"/>
      <c r="G6" s="14" t="s">
        <v>7</v>
      </c>
      <c r="H6" s="14" t="s">
        <v>8</v>
      </c>
      <c r="I6" s="204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217" t="s">
        <v>32</v>
      </c>
      <c r="D8" s="10"/>
      <c r="E8" s="213">
        <f>F8/12</f>
        <v>1054051.0833333333</v>
      </c>
      <c r="F8" s="213">
        <v>12648613</v>
      </c>
      <c r="G8" s="225"/>
      <c r="H8" s="225"/>
      <c r="I8" s="215"/>
    </row>
    <row r="9" spans="2:9" ht="12.75" customHeight="1" hidden="1">
      <c r="B9" s="27"/>
      <c r="C9" s="214"/>
      <c r="D9" s="1"/>
      <c r="E9" s="212"/>
      <c r="F9" s="212"/>
      <c r="G9" s="226"/>
      <c r="H9" s="226"/>
      <c r="I9" s="216"/>
    </row>
    <row r="10" spans="2:9" ht="13.5" customHeight="1" hidden="1" thickBot="1">
      <c r="B10" s="27"/>
      <c r="C10" s="214"/>
      <c r="D10" s="1"/>
      <c r="E10" s="212"/>
      <c r="F10" s="212"/>
      <c r="G10" s="226"/>
      <c r="H10" s="226"/>
      <c r="I10" s="216"/>
    </row>
    <row r="11" spans="2:9" ht="12.75">
      <c r="B11" s="28"/>
      <c r="C11" s="13" t="s">
        <v>9</v>
      </c>
      <c r="D11" s="3"/>
      <c r="E11" s="57">
        <f>F11/12</f>
        <v>180403.16666666666</v>
      </c>
      <c r="F11" s="57">
        <v>2164838</v>
      </c>
      <c r="G11" s="43">
        <f>F11</f>
        <v>2164838</v>
      </c>
      <c r="H11" s="43" t="s">
        <v>10</v>
      </c>
      <c r="I11" s="6"/>
    </row>
    <row r="12" spans="2:9" ht="24">
      <c r="B12" s="29"/>
      <c r="C12" s="13" t="s">
        <v>11</v>
      </c>
      <c r="D12" s="3"/>
      <c r="E12" s="57">
        <f>E8-E11</f>
        <v>873647.9166666666</v>
      </c>
      <c r="F12" s="57">
        <f>F8-F11</f>
        <v>10483775</v>
      </c>
      <c r="G12" s="43" t="s">
        <v>10</v>
      </c>
      <c r="H12" s="43">
        <f>F12</f>
        <v>10483775</v>
      </c>
      <c r="I12" s="6"/>
    </row>
    <row r="13" spans="2:9" ht="24">
      <c r="B13" s="29" t="s">
        <v>39</v>
      </c>
      <c r="C13" s="23" t="s">
        <v>12</v>
      </c>
      <c r="D13" s="3"/>
      <c r="E13" s="58">
        <f>E8*34.2%</f>
        <v>360485.4705</v>
      </c>
      <c r="F13" s="58">
        <f>F8*34.2%</f>
        <v>4325825.646000001</v>
      </c>
      <c r="G13" s="43"/>
      <c r="H13" s="43"/>
      <c r="I13" s="6"/>
    </row>
    <row r="14" spans="2:9" ht="12.75">
      <c r="B14" s="29"/>
      <c r="C14" s="13" t="s">
        <v>9</v>
      </c>
      <c r="D14" s="3"/>
      <c r="E14" s="57">
        <f>E11*34.2%</f>
        <v>61697.883</v>
      </c>
      <c r="F14" s="57">
        <f>F11*34.2%</f>
        <v>740374.596</v>
      </c>
      <c r="G14" s="57">
        <f>F14</f>
        <v>740374.596</v>
      </c>
      <c r="H14" s="43" t="s">
        <v>10</v>
      </c>
      <c r="I14" s="6"/>
    </row>
    <row r="15" spans="2:9" ht="24">
      <c r="B15" s="29"/>
      <c r="C15" s="13" t="s">
        <v>11</v>
      </c>
      <c r="D15" s="3"/>
      <c r="E15" s="57">
        <f>E13-E14</f>
        <v>298787.5875</v>
      </c>
      <c r="F15" s="57">
        <f>F13-F14</f>
        <v>3585451.0500000007</v>
      </c>
      <c r="G15" s="43" t="s">
        <v>10</v>
      </c>
      <c r="H15" s="57">
        <f>F15</f>
        <v>3585451.0500000007</v>
      </c>
      <c r="I15" s="6"/>
    </row>
    <row r="16" spans="2:9" ht="12.75">
      <c r="B16" s="29" t="s">
        <v>37</v>
      </c>
      <c r="C16" s="23" t="s">
        <v>13</v>
      </c>
      <c r="D16" s="3"/>
      <c r="E16" s="58">
        <f>F16/12</f>
        <v>9350</v>
      </c>
      <c r="F16" s="58">
        <v>112200</v>
      </c>
      <c r="G16" s="43" t="s">
        <v>10</v>
      </c>
      <c r="H16" s="43">
        <v>108</v>
      </c>
      <c r="I16" s="6"/>
    </row>
    <row r="17" spans="2:9" ht="12.75">
      <c r="B17" s="29"/>
      <c r="C17" s="23" t="s">
        <v>14</v>
      </c>
      <c r="D17" s="3"/>
      <c r="E17" s="57">
        <f>F17/12</f>
        <v>0</v>
      </c>
      <c r="F17" s="57">
        <v>0</v>
      </c>
      <c r="G17" s="43" t="s">
        <v>10</v>
      </c>
      <c r="H17" s="43" t="s">
        <v>33</v>
      </c>
      <c r="I17" s="6"/>
    </row>
    <row r="18" spans="2:9" s="45" customFormat="1" ht="24" customHeight="1">
      <c r="B18" s="227"/>
      <c r="C18" s="214" t="s">
        <v>15</v>
      </c>
      <c r="D18" s="211"/>
      <c r="E18" s="212">
        <f>SUM(E21:E25)</f>
        <v>265883.3333333333</v>
      </c>
      <c r="F18" s="212">
        <f>F21+F22+F23+F24+F25</f>
        <v>3190600</v>
      </c>
      <c r="G18" s="219">
        <f>G21+G22+G23</f>
        <v>2529800</v>
      </c>
      <c r="H18" s="219">
        <f>H24+H25</f>
        <v>660800</v>
      </c>
      <c r="I18" s="221"/>
    </row>
    <row r="19" spans="2:9" ht="0.75" customHeight="1">
      <c r="B19" s="227"/>
      <c r="C19" s="214"/>
      <c r="D19" s="211"/>
      <c r="E19" s="212"/>
      <c r="F19" s="212"/>
      <c r="G19" s="219"/>
      <c r="H19" s="219"/>
      <c r="I19" s="221"/>
    </row>
    <row r="20" spans="2:9" ht="12.75" hidden="1">
      <c r="B20" s="227"/>
      <c r="C20" s="214"/>
      <c r="D20" s="211"/>
      <c r="E20" s="212"/>
      <c r="F20" s="212"/>
      <c r="G20" s="219"/>
      <c r="H20" s="219"/>
      <c r="I20" s="221"/>
    </row>
    <row r="21" spans="2:9" ht="24">
      <c r="B21" s="30" t="s">
        <v>50</v>
      </c>
      <c r="C21" s="24" t="s">
        <v>16</v>
      </c>
      <c r="D21" s="3"/>
      <c r="E21" s="57">
        <f>F21/12</f>
        <v>2000</v>
      </c>
      <c r="F21" s="57">
        <v>24000</v>
      </c>
      <c r="G21" s="57">
        <f>F21</f>
        <v>24000</v>
      </c>
      <c r="H21" s="43" t="s">
        <v>10</v>
      </c>
      <c r="I21" s="6"/>
    </row>
    <row r="22" spans="2:9" ht="12.75">
      <c r="B22" s="30" t="s">
        <v>51</v>
      </c>
      <c r="C22" s="24" t="s">
        <v>52</v>
      </c>
      <c r="D22" s="4"/>
      <c r="E22" s="57">
        <f>F22/12</f>
        <v>150</v>
      </c>
      <c r="F22" s="57">
        <v>1800</v>
      </c>
      <c r="G22" s="57">
        <f>F22</f>
        <v>1800</v>
      </c>
      <c r="H22" s="43" t="s">
        <v>10</v>
      </c>
      <c r="I22" s="7"/>
    </row>
    <row r="23" spans="2:9" ht="12.75">
      <c r="B23" s="29" t="s">
        <v>35</v>
      </c>
      <c r="C23" s="24" t="s">
        <v>34</v>
      </c>
      <c r="D23" s="3"/>
      <c r="E23" s="57">
        <f>F23/12</f>
        <v>208666.66666666666</v>
      </c>
      <c r="F23" s="57">
        <v>2504000</v>
      </c>
      <c r="G23" s="57">
        <f>F23</f>
        <v>2504000</v>
      </c>
      <c r="H23" s="43" t="s">
        <v>10</v>
      </c>
      <c r="I23" s="6"/>
    </row>
    <row r="24" spans="2:9" ht="12.75">
      <c r="B24" s="29" t="s">
        <v>41</v>
      </c>
      <c r="C24" s="24" t="s">
        <v>40</v>
      </c>
      <c r="D24" s="3"/>
      <c r="E24" s="57">
        <f>F24/12</f>
        <v>22683.333333333332</v>
      </c>
      <c r="F24" s="57">
        <v>272200</v>
      </c>
      <c r="G24" s="43" t="s">
        <v>10</v>
      </c>
      <c r="H24" s="57">
        <f>F24</f>
        <v>272200</v>
      </c>
      <c r="I24" s="6"/>
    </row>
    <row r="25" spans="2:12" ht="12.75">
      <c r="B25" s="29" t="s">
        <v>36</v>
      </c>
      <c r="C25" s="13" t="s">
        <v>42</v>
      </c>
      <c r="D25" s="3"/>
      <c r="E25" s="57">
        <f>F25/12</f>
        <v>32383.333333333332</v>
      </c>
      <c r="F25" s="57">
        <v>388600</v>
      </c>
      <c r="G25" s="43" t="s">
        <v>10</v>
      </c>
      <c r="H25" s="57">
        <f>F25</f>
        <v>388600</v>
      </c>
      <c r="I25" s="6"/>
      <c r="L25">
        <f>F26/250</f>
        <v>81108.954584</v>
      </c>
    </row>
    <row r="26" spans="2:9" ht="13.5" thickBot="1">
      <c r="B26" s="31"/>
      <c r="C26" s="25" t="s">
        <v>17</v>
      </c>
      <c r="D26" s="8"/>
      <c r="E26" s="59">
        <f>E18+E16+E13+E8</f>
        <v>1689769.8871666666</v>
      </c>
      <c r="F26" s="59">
        <f>F18+F16+F13+F8</f>
        <v>20277238.646</v>
      </c>
      <c r="G26" s="8"/>
      <c r="H26" s="60"/>
      <c r="I26" s="9"/>
    </row>
    <row r="28" spans="2:9" ht="12.75">
      <c r="B28" s="202" t="s">
        <v>81</v>
      </c>
      <c r="C28" s="202"/>
      <c r="D28" s="202"/>
      <c r="E28" s="202"/>
      <c r="F28" s="202"/>
      <c r="G28" s="202"/>
      <c r="H28" s="202"/>
      <c r="I28" s="202"/>
    </row>
    <row r="29" spans="2:9" ht="12.75">
      <c r="B29" s="61"/>
      <c r="C29" s="61"/>
      <c r="D29" s="61"/>
      <c r="E29" s="61"/>
      <c r="F29" s="61"/>
      <c r="G29" s="61"/>
      <c r="H29" s="61"/>
      <c r="I29" s="61"/>
    </row>
    <row r="30" spans="2:9" ht="12.75">
      <c r="B30" s="202" t="s">
        <v>83</v>
      </c>
      <c r="C30" s="202"/>
      <c r="D30" s="202"/>
      <c r="E30" s="202"/>
      <c r="F30" s="202"/>
      <c r="G30" s="202"/>
      <c r="H30" s="202"/>
      <c r="I30" s="202"/>
    </row>
    <row r="31" spans="2:9" ht="12.75">
      <c r="B31" s="61"/>
      <c r="C31" s="61"/>
      <c r="D31" s="61"/>
      <c r="E31" s="61"/>
      <c r="F31" s="61"/>
      <c r="G31" s="61"/>
      <c r="H31" s="61"/>
      <c r="I31" s="61"/>
    </row>
    <row r="32" spans="2:7" ht="13.5" thickBot="1">
      <c r="B32" s="220" t="s">
        <v>84</v>
      </c>
      <c r="C32" s="220"/>
      <c r="D32" s="220"/>
      <c r="E32" s="220"/>
      <c r="F32" s="220"/>
      <c r="G32" s="220"/>
    </row>
    <row r="33" spans="2:9" ht="13.5" thickBot="1">
      <c r="B33" s="207" t="s">
        <v>0</v>
      </c>
      <c r="C33" s="209" t="s">
        <v>1</v>
      </c>
      <c r="D33" s="203" t="s">
        <v>2</v>
      </c>
      <c r="E33" s="203" t="s">
        <v>3</v>
      </c>
      <c r="F33" s="203" t="s">
        <v>4</v>
      </c>
      <c r="G33" s="205" t="s">
        <v>5</v>
      </c>
      <c r="H33" s="206"/>
      <c r="I33" s="218" t="s">
        <v>6</v>
      </c>
    </row>
    <row r="34" spans="2:9" ht="72.75" thickBot="1">
      <c r="B34" s="208"/>
      <c r="C34" s="210"/>
      <c r="D34" s="204"/>
      <c r="E34" s="204"/>
      <c r="F34" s="204"/>
      <c r="G34" s="21" t="s">
        <v>7</v>
      </c>
      <c r="H34" s="14" t="s">
        <v>8</v>
      </c>
      <c r="I34" s="210"/>
    </row>
    <row r="35" spans="2:9" ht="13.5" thickBot="1">
      <c r="B35" s="20">
        <v>1</v>
      </c>
      <c r="C35" s="32">
        <v>2</v>
      </c>
      <c r="D35" s="20">
        <v>3</v>
      </c>
      <c r="E35" s="15">
        <v>4</v>
      </c>
      <c r="F35" s="15">
        <v>5</v>
      </c>
      <c r="G35" s="15">
        <v>6</v>
      </c>
      <c r="H35" s="15">
        <v>7</v>
      </c>
      <c r="I35" s="15">
        <v>8</v>
      </c>
    </row>
    <row r="36" spans="2:9" ht="12.75">
      <c r="B36" s="36"/>
      <c r="C36" s="33" t="s">
        <v>18</v>
      </c>
      <c r="D36" s="18"/>
      <c r="E36" s="51">
        <f>E37+E38+E39</f>
        <v>24316.666666666664</v>
      </c>
      <c r="F36" s="50">
        <f>F37+F38+F39</f>
        <v>291800</v>
      </c>
      <c r="G36" s="19" t="s">
        <v>10</v>
      </c>
      <c r="H36" s="2">
        <f aca="true" t="shared" si="0" ref="H36:H79">F36</f>
        <v>291800</v>
      </c>
      <c r="I36" s="22"/>
    </row>
    <row r="37" spans="2:9" ht="12.75">
      <c r="B37" s="30" t="s">
        <v>43</v>
      </c>
      <c r="C37" s="34" t="s">
        <v>19</v>
      </c>
      <c r="D37" s="2"/>
      <c r="E37" s="52">
        <f>F37/12</f>
        <v>7966.666666666667</v>
      </c>
      <c r="F37" s="2">
        <v>95600</v>
      </c>
      <c r="G37" s="2" t="s">
        <v>10</v>
      </c>
      <c r="H37" s="2">
        <f t="shared" si="0"/>
        <v>95600</v>
      </c>
      <c r="I37" s="5"/>
    </row>
    <row r="38" spans="2:9" ht="12.75">
      <c r="B38" s="30" t="s">
        <v>44</v>
      </c>
      <c r="C38" s="34" t="s">
        <v>20</v>
      </c>
      <c r="D38" s="2"/>
      <c r="E38" s="52">
        <f>F38/12</f>
        <v>14016.666666666666</v>
      </c>
      <c r="F38" s="2">
        <v>168200</v>
      </c>
      <c r="G38" s="2" t="s">
        <v>10</v>
      </c>
      <c r="H38" s="2">
        <f t="shared" si="0"/>
        <v>168200</v>
      </c>
      <c r="I38" s="5"/>
    </row>
    <row r="39" spans="2:9" ht="12.75">
      <c r="B39" s="30" t="s">
        <v>45</v>
      </c>
      <c r="C39" s="34" t="s">
        <v>21</v>
      </c>
      <c r="D39" s="2"/>
      <c r="E39" s="52">
        <f>F39/12</f>
        <v>2333.3333333333335</v>
      </c>
      <c r="F39" s="2">
        <v>28000</v>
      </c>
      <c r="G39" s="2" t="s">
        <v>10</v>
      </c>
      <c r="H39" s="2">
        <f t="shared" si="0"/>
        <v>28000</v>
      </c>
      <c r="I39" s="5"/>
    </row>
    <row r="40" spans="2:9" ht="12.75">
      <c r="B40" s="29"/>
      <c r="C40" s="35" t="s">
        <v>22</v>
      </c>
      <c r="D40" s="3"/>
      <c r="E40" s="53">
        <f>SUM(E41:E43)</f>
        <v>3725</v>
      </c>
      <c r="F40" s="49">
        <f>SUM(F41:F43)</f>
        <v>44700</v>
      </c>
      <c r="G40" s="2" t="s">
        <v>10</v>
      </c>
      <c r="H40" s="2">
        <f t="shared" si="0"/>
        <v>44700</v>
      </c>
      <c r="I40" s="5"/>
    </row>
    <row r="41" spans="2:9" ht="12.75">
      <c r="B41" s="30" t="s">
        <v>35</v>
      </c>
      <c r="C41" s="13" t="s">
        <v>23</v>
      </c>
      <c r="D41" s="3"/>
      <c r="E41" s="52">
        <f>F41/12</f>
        <v>2000</v>
      </c>
      <c r="F41" s="2">
        <v>24000</v>
      </c>
      <c r="G41" s="2" t="s">
        <v>10</v>
      </c>
      <c r="H41" s="2">
        <f t="shared" si="0"/>
        <v>24000</v>
      </c>
      <c r="I41" s="5"/>
    </row>
    <row r="42" spans="2:9" ht="12.75">
      <c r="B42" s="30" t="s">
        <v>35</v>
      </c>
      <c r="C42" s="13" t="s">
        <v>24</v>
      </c>
      <c r="D42" s="3"/>
      <c r="E42" s="52">
        <f>F42/12</f>
        <v>1125</v>
      </c>
      <c r="F42" s="2">
        <v>13500</v>
      </c>
      <c r="G42" s="2" t="s">
        <v>10</v>
      </c>
      <c r="H42" s="2">
        <f t="shared" si="0"/>
        <v>13500</v>
      </c>
      <c r="I42" s="5"/>
    </row>
    <row r="43" spans="2:9" ht="12.75">
      <c r="B43" s="30" t="s">
        <v>53</v>
      </c>
      <c r="C43" s="13" t="s">
        <v>58</v>
      </c>
      <c r="D43" s="4"/>
      <c r="E43" s="52">
        <f>F43/12</f>
        <v>600</v>
      </c>
      <c r="F43" s="2">
        <v>7200</v>
      </c>
      <c r="G43" s="2"/>
      <c r="H43" s="2">
        <f t="shared" si="0"/>
        <v>7200</v>
      </c>
      <c r="I43" s="5"/>
    </row>
    <row r="44" spans="2:9" ht="12.75">
      <c r="B44" s="29"/>
      <c r="C44" s="23" t="s">
        <v>25</v>
      </c>
      <c r="D44" s="3"/>
      <c r="E44" s="52">
        <v>0</v>
      </c>
      <c r="F44" s="2">
        <v>0</v>
      </c>
      <c r="G44" s="2" t="s">
        <v>10</v>
      </c>
      <c r="H44" s="2">
        <f t="shared" si="0"/>
        <v>0</v>
      </c>
      <c r="I44" s="5"/>
    </row>
    <row r="45" spans="2:9" ht="12.75">
      <c r="B45" s="29"/>
      <c r="C45" s="23" t="s">
        <v>26</v>
      </c>
      <c r="D45" s="3"/>
      <c r="E45" s="53">
        <f>SUM(E46:E79)</f>
        <v>138325</v>
      </c>
      <c r="F45" s="49">
        <f>SUM(F46:F79)</f>
        <v>1659900</v>
      </c>
      <c r="G45" s="2" t="s">
        <v>10</v>
      </c>
      <c r="H45" s="2">
        <f t="shared" si="0"/>
        <v>1659900</v>
      </c>
      <c r="I45" s="5"/>
    </row>
    <row r="46" spans="2:9" ht="12.75">
      <c r="B46" s="30" t="s">
        <v>35</v>
      </c>
      <c r="C46" s="13" t="s">
        <v>60</v>
      </c>
      <c r="D46" s="4"/>
      <c r="E46" s="52">
        <f aca="true" t="shared" si="1" ref="E46:E79">F46/12</f>
        <v>22800</v>
      </c>
      <c r="F46" s="2">
        <v>273600</v>
      </c>
      <c r="G46" s="2" t="s">
        <v>10</v>
      </c>
      <c r="H46" s="2">
        <f t="shared" si="0"/>
        <v>273600</v>
      </c>
      <c r="I46" s="5"/>
    </row>
    <row r="47" spans="2:9" ht="12.75">
      <c r="B47" s="30" t="s">
        <v>35</v>
      </c>
      <c r="C47" s="13" t="s">
        <v>47</v>
      </c>
      <c r="D47" s="4"/>
      <c r="E47" s="52">
        <f t="shared" si="1"/>
        <v>1950</v>
      </c>
      <c r="F47" s="2">
        <v>23400</v>
      </c>
      <c r="G47" s="2" t="s">
        <v>10</v>
      </c>
      <c r="H47" s="2">
        <f t="shared" si="0"/>
        <v>23400</v>
      </c>
      <c r="I47" s="5"/>
    </row>
    <row r="48" spans="2:9" ht="12.75">
      <c r="B48" s="30" t="s">
        <v>35</v>
      </c>
      <c r="C48" s="13" t="s">
        <v>48</v>
      </c>
      <c r="D48" s="4"/>
      <c r="E48" s="52">
        <f t="shared" si="1"/>
        <v>8000</v>
      </c>
      <c r="F48" s="2">
        <v>96000</v>
      </c>
      <c r="G48" s="2" t="s">
        <v>10</v>
      </c>
      <c r="H48" s="2">
        <f t="shared" si="0"/>
        <v>96000</v>
      </c>
      <c r="I48" s="5"/>
    </row>
    <row r="49" spans="2:9" ht="12.75">
      <c r="B49" s="30" t="s">
        <v>35</v>
      </c>
      <c r="C49" s="13" t="s">
        <v>49</v>
      </c>
      <c r="D49" s="4"/>
      <c r="E49" s="52">
        <f t="shared" si="1"/>
        <v>3333.3333333333335</v>
      </c>
      <c r="F49" s="2">
        <v>40000</v>
      </c>
      <c r="G49" s="2" t="s">
        <v>10</v>
      </c>
      <c r="H49" s="2">
        <f t="shared" si="0"/>
        <v>40000</v>
      </c>
      <c r="I49" s="5"/>
    </row>
    <row r="50" spans="2:9" ht="12.75">
      <c r="B50" s="38" t="s">
        <v>53</v>
      </c>
      <c r="C50" s="13" t="s">
        <v>61</v>
      </c>
      <c r="D50" s="4"/>
      <c r="E50" s="52">
        <f t="shared" si="1"/>
        <v>1250</v>
      </c>
      <c r="F50" s="2">
        <v>15000</v>
      </c>
      <c r="G50" s="2" t="s">
        <v>10</v>
      </c>
      <c r="H50" s="2">
        <f t="shared" si="0"/>
        <v>15000</v>
      </c>
      <c r="I50" s="5"/>
    </row>
    <row r="51" spans="2:9" ht="12.75">
      <c r="B51" s="38" t="s">
        <v>53</v>
      </c>
      <c r="C51" s="13" t="s">
        <v>29</v>
      </c>
      <c r="D51" s="4"/>
      <c r="E51" s="52">
        <f t="shared" si="1"/>
        <v>1250</v>
      </c>
      <c r="F51" s="2">
        <v>15000</v>
      </c>
      <c r="G51" s="2" t="s">
        <v>10</v>
      </c>
      <c r="H51" s="2">
        <f t="shared" si="0"/>
        <v>15000</v>
      </c>
      <c r="I51" s="5"/>
    </row>
    <row r="52" spans="2:9" ht="24">
      <c r="B52" s="38" t="s">
        <v>53</v>
      </c>
      <c r="C52" s="13" t="s">
        <v>55</v>
      </c>
      <c r="D52" s="4"/>
      <c r="E52" s="52">
        <f t="shared" si="1"/>
        <v>550</v>
      </c>
      <c r="F52" s="2">
        <v>6600</v>
      </c>
      <c r="G52" s="2" t="s">
        <v>10</v>
      </c>
      <c r="H52" s="2">
        <f t="shared" si="0"/>
        <v>6600</v>
      </c>
      <c r="I52" s="5"/>
    </row>
    <row r="53" spans="2:9" ht="12.75">
      <c r="B53" s="38" t="s">
        <v>53</v>
      </c>
      <c r="C53" s="13" t="s">
        <v>56</v>
      </c>
      <c r="D53" s="4"/>
      <c r="E53" s="52">
        <f t="shared" si="1"/>
        <v>2200</v>
      </c>
      <c r="F53" s="2">
        <v>26400</v>
      </c>
      <c r="G53" s="2" t="s">
        <v>10</v>
      </c>
      <c r="H53" s="2">
        <f t="shared" si="0"/>
        <v>26400</v>
      </c>
      <c r="I53" s="5"/>
    </row>
    <row r="54" spans="2:9" ht="12.75">
      <c r="B54" s="38" t="s">
        <v>53</v>
      </c>
      <c r="C54" s="13" t="s">
        <v>57</v>
      </c>
      <c r="D54" s="4"/>
      <c r="E54" s="52">
        <f t="shared" si="1"/>
        <v>5600</v>
      </c>
      <c r="F54" s="2">
        <v>67200</v>
      </c>
      <c r="G54" s="2" t="s">
        <v>10</v>
      </c>
      <c r="H54" s="2">
        <f t="shared" si="0"/>
        <v>67200</v>
      </c>
      <c r="I54" s="5"/>
    </row>
    <row r="55" spans="2:9" ht="12.75">
      <c r="B55" s="38" t="s">
        <v>53</v>
      </c>
      <c r="C55" s="13" t="s">
        <v>28</v>
      </c>
      <c r="D55" s="3"/>
      <c r="E55" s="52">
        <f t="shared" si="1"/>
        <v>1333.3333333333333</v>
      </c>
      <c r="F55" s="2">
        <v>16000</v>
      </c>
      <c r="G55" s="2" t="s">
        <v>10</v>
      </c>
      <c r="H55" s="2">
        <f t="shared" si="0"/>
        <v>16000</v>
      </c>
      <c r="I55" s="5"/>
    </row>
    <row r="56" spans="2:9" ht="12.75">
      <c r="B56" s="38" t="s">
        <v>53</v>
      </c>
      <c r="C56" s="13" t="s">
        <v>54</v>
      </c>
      <c r="D56" s="4"/>
      <c r="E56" s="52">
        <f t="shared" si="1"/>
        <v>2275</v>
      </c>
      <c r="F56" s="2">
        <v>27300</v>
      </c>
      <c r="G56" s="2" t="s">
        <v>10</v>
      </c>
      <c r="H56" s="2">
        <f t="shared" si="0"/>
        <v>27300</v>
      </c>
      <c r="I56" s="5"/>
    </row>
    <row r="57" spans="2:9" ht="12.75">
      <c r="B57" s="38" t="s">
        <v>53</v>
      </c>
      <c r="C57" s="13" t="s">
        <v>90</v>
      </c>
      <c r="D57" s="39"/>
      <c r="E57" s="52">
        <f t="shared" si="1"/>
        <v>1166.6666666666667</v>
      </c>
      <c r="F57" s="2">
        <v>14000</v>
      </c>
      <c r="G57" s="2"/>
      <c r="H57" s="2">
        <f t="shared" si="0"/>
        <v>14000</v>
      </c>
      <c r="I57" s="41"/>
    </row>
    <row r="58" spans="2:11" ht="12.75">
      <c r="B58" s="38" t="s">
        <v>53</v>
      </c>
      <c r="C58" s="13" t="s">
        <v>59</v>
      </c>
      <c r="D58" s="4"/>
      <c r="E58" s="52">
        <f t="shared" si="1"/>
        <v>4000</v>
      </c>
      <c r="F58" s="2">
        <v>48000</v>
      </c>
      <c r="G58" s="2" t="s">
        <v>10</v>
      </c>
      <c r="H58" s="2">
        <f t="shared" si="0"/>
        <v>48000</v>
      </c>
      <c r="I58" s="5"/>
      <c r="K58">
        <f>SUM(F50:F79)</f>
        <v>1226900</v>
      </c>
    </row>
    <row r="59" spans="2:11" ht="12.75">
      <c r="B59" s="38" t="s">
        <v>53</v>
      </c>
      <c r="C59" s="13" t="s">
        <v>62</v>
      </c>
      <c r="D59" s="4"/>
      <c r="E59" s="52">
        <f t="shared" si="1"/>
        <v>650</v>
      </c>
      <c r="F59" s="2">
        <v>7800</v>
      </c>
      <c r="G59" s="2" t="s">
        <v>10</v>
      </c>
      <c r="H59" s="2">
        <f t="shared" si="0"/>
        <v>7800</v>
      </c>
      <c r="I59" s="5"/>
      <c r="K59">
        <f>K58+F43</f>
        <v>1234100</v>
      </c>
    </row>
    <row r="60" spans="2:9" ht="12.75">
      <c r="B60" s="38" t="s">
        <v>53</v>
      </c>
      <c r="C60" s="13" t="s">
        <v>63</v>
      </c>
      <c r="D60" s="4"/>
      <c r="E60" s="52">
        <f t="shared" si="1"/>
        <v>2083.3333333333335</v>
      </c>
      <c r="F60" s="2">
        <v>25000</v>
      </c>
      <c r="G60" s="2" t="s">
        <v>10</v>
      </c>
      <c r="H60" s="2">
        <f t="shared" si="0"/>
        <v>25000</v>
      </c>
      <c r="I60" s="5"/>
    </row>
    <row r="61" spans="2:9" ht="12.75">
      <c r="B61" s="38" t="s">
        <v>53</v>
      </c>
      <c r="C61" s="13" t="s">
        <v>64</v>
      </c>
      <c r="D61" s="4"/>
      <c r="E61" s="52">
        <f t="shared" si="1"/>
        <v>400</v>
      </c>
      <c r="F61" s="2">
        <v>4800</v>
      </c>
      <c r="G61" s="2" t="s">
        <v>10</v>
      </c>
      <c r="H61" s="2">
        <f t="shared" si="0"/>
        <v>4800</v>
      </c>
      <c r="I61" s="5"/>
    </row>
    <row r="62" spans="2:9" ht="12.75">
      <c r="B62" s="38" t="s">
        <v>53</v>
      </c>
      <c r="C62" s="13" t="s">
        <v>65</v>
      </c>
      <c r="D62" s="4"/>
      <c r="E62" s="52">
        <f t="shared" si="1"/>
        <v>2500</v>
      </c>
      <c r="F62" s="2">
        <v>30000</v>
      </c>
      <c r="G62" s="2" t="s">
        <v>10</v>
      </c>
      <c r="H62" s="2">
        <f t="shared" si="0"/>
        <v>30000</v>
      </c>
      <c r="I62" s="5"/>
    </row>
    <row r="63" spans="2:9" ht="12.75">
      <c r="B63" s="38" t="s">
        <v>53</v>
      </c>
      <c r="C63" s="13" t="s">
        <v>66</v>
      </c>
      <c r="D63" s="4"/>
      <c r="E63" s="52">
        <f t="shared" si="1"/>
        <v>833.3333333333334</v>
      </c>
      <c r="F63" s="2">
        <v>10000</v>
      </c>
      <c r="G63" s="2" t="s">
        <v>10</v>
      </c>
      <c r="H63" s="2">
        <f t="shared" si="0"/>
        <v>10000</v>
      </c>
      <c r="I63" s="5"/>
    </row>
    <row r="64" spans="2:9" ht="12.75">
      <c r="B64" s="38" t="s">
        <v>53</v>
      </c>
      <c r="C64" s="13" t="s">
        <v>67</v>
      </c>
      <c r="D64" s="4"/>
      <c r="E64" s="52">
        <f t="shared" si="1"/>
        <v>2500</v>
      </c>
      <c r="F64" s="2">
        <v>30000</v>
      </c>
      <c r="G64" s="2" t="s">
        <v>10</v>
      </c>
      <c r="H64" s="2">
        <f t="shared" si="0"/>
        <v>30000</v>
      </c>
      <c r="I64" s="5"/>
    </row>
    <row r="65" spans="2:9" ht="12.75">
      <c r="B65" s="38" t="s">
        <v>53</v>
      </c>
      <c r="C65" s="13" t="s">
        <v>68</v>
      </c>
      <c r="D65" s="4"/>
      <c r="E65" s="52">
        <f t="shared" si="1"/>
        <v>6666.666666666667</v>
      </c>
      <c r="F65" s="2">
        <v>80000</v>
      </c>
      <c r="G65" s="2" t="s">
        <v>10</v>
      </c>
      <c r="H65" s="2">
        <f t="shared" si="0"/>
        <v>80000</v>
      </c>
      <c r="I65" s="5"/>
    </row>
    <row r="66" spans="2:9" ht="12.75">
      <c r="B66" s="38" t="s">
        <v>53</v>
      </c>
      <c r="C66" s="13" t="s">
        <v>69</v>
      </c>
      <c r="D66" s="4"/>
      <c r="E66" s="52">
        <f t="shared" si="1"/>
        <v>4166.666666666667</v>
      </c>
      <c r="F66" s="2">
        <v>50000</v>
      </c>
      <c r="G66" s="2" t="s">
        <v>10</v>
      </c>
      <c r="H66" s="2">
        <f t="shared" si="0"/>
        <v>50000</v>
      </c>
      <c r="I66" s="5"/>
    </row>
    <row r="67" spans="2:9" ht="12.75">
      <c r="B67" s="38" t="s">
        <v>53</v>
      </c>
      <c r="C67" s="13" t="s">
        <v>70</v>
      </c>
      <c r="D67" s="4"/>
      <c r="E67" s="52">
        <f t="shared" si="1"/>
        <v>4166.666666666667</v>
      </c>
      <c r="F67" s="2">
        <v>50000</v>
      </c>
      <c r="G67" s="2" t="s">
        <v>10</v>
      </c>
      <c r="H67" s="2">
        <f t="shared" si="0"/>
        <v>50000</v>
      </c>
      <c r="I67" s="5"/>
    </row>
    <row r="68" spans="2:9" ht="12.75">
      <c r="B68" s="38" t="s">
        <v>53</v>
      </c>
      <c r="C68" s="13" t="s">
        <v>71</v>
      </c>
      <c r="D68" s="4"/>
      <c r="E68" s="52">
        <f t="shared" si="1"/>
        <v>5000</v>
      </c>
      <c r="F68" s="2">
        <v>60000</v>
      </c>
      <c r="G68" s="2" t="s">
        <v>10</v>
      </c>
      <c r="H68" s="2">
        <f t="shared" si="0"/>
        <v>60000</v>
      </c>
      <c r="I68" s="5"/>
    </row>
    <row r="69" spans="2:9" ht="12.75">
      <c r="B69" s="38" t="s">
        <v>53</v>
      </c>
      <c r="C69" s="13" t="s">
        <v>72</v>
      </c>
      <c r="D69" s="39"/>
      <c r="E69" s="52">
        <f t="shared" si="1"/>
        <v>5000</v>
      </c>
      <c r="F69" s="2">
        <v>60000</v>
      </c>
      <c r="G69" s="2" t="s">
        <v>10</v>
      </c>
      <c r="H69" s="2">
        <f t="shared" si="0"/>
        <v>60000</v>
      </c>
      <c r="I69" s="41"/>
    </row>
    <row r="70" spans="2:9" ht="12.75">
      <c r="B70" s="38" t="s">
        <v>53</v>
      </c>
      <c r="C70" s="13" t="s">
        <v>73</v>
      </c>
      <c r="D70" s="39"/>
      <c r="E70" s="52">
        <f t="shared" si="1"/>
        <v>250</v>
      </c>
      <c r="F70" s="2">
        <v>3000</v>
      </c>
      <c r="G70" s="2" t="s">
        <v>10</v>
      </c>
      <c r="H70" s="2">
        <f t="shared" si="0"/>
        <v>3000</v>
      </c>
      <c r="I70" s="41"/>
    </row>
    <row r="71" spans="2:9" ht="12.75">
      <c r="B71" s="38" t="s">
        <v>53</v>
      </c>
      <c r="C71" s="13" t="s">
        <v>74</v>
      </c>
      <c r="D71" s="39"/>
      <c r="E71" s="52">
        <f t="shared" si="1"/>
        <v>2083.3333333333335</v>
      </c>
      <c r="F71" s="2">
        <v>25000</v>
      </c>
      <c r="G71" s="2" t="s">
        <v>10</v>
      </c>
      <c r="H71" s="2">
        <f t="shared" si="0"/>
        <v>25000</v>
      </c>
      <c r="I71" s="41"/>
    </row>
    <row r="72" spans="2:9" ht="12.75">
      <c r="B72" s="38" t="s">
        <v>53</v>
      </c>
      <c r="C72" s="13" t="s">
        <v>75</v>
      </c>
      <c r="D72" s="39"/>
      <c r="E72" s="52">
        <f t="shared" si="1"/>
        <v>10833.333333333334</v>
      </c>
      <c r="F72" s="2">
        <v>130000</v>
      </c>
      <c r="G72" s="2" t="s">
        <v>10</v>
      </c>
      <c r="H72" s="2">
        <f t="shared" si="0"/>
        <v>130000</v>
      </c>
      <c r="I72" s="41"/>
    </row>
    <row r="73" spans="2:9" ht="12.75">
      <c r="B73" s="38" t="s">
        <v>53</v>
      </c>
      <c r="C73" s="13" t="s">
        <v>76</v>
      </c>
      <c r="D73" s="39"/>
      <c r="E73" s="52">
        <f t="shared" si="1"/>
        <v>4166.666666666667</v>
      </c>
      <c r="F73" s="2">
        <v>50000</v>
      </c>
      <c r="G73" s="2" t="s">
        <v>10</v>
      </c>
      <c r="H73" s="2">
        <f t="shared" si="0"/>
        <v>50000</v>
      </c>
      <c r="I73" s="41"/>
    </row>
    <row r="74" spans="2:9" ht="12.75">
      <c r="B74" s="38" t="s">
        <v>53</v>
      </c>
      <c r="C74" s="13" t="s">
        <v>91</v>
      </c>
      <c r="D74" s="39"/>
      <c r="E74" s="52">
        <f t="shared" si="1"/>
        <v>12500</v>
      </c>
      <c r="F74" s="2">
        <v>150000</v>
      </c>
      <c r="G74" s="2" t="s">
        <v>10</v>
      </c>
      <c r="H74" s="2">
        <f t="shared" si="0"/>
        <v>150000</v>
      </c>
      <c r="I74" s="41"/>
    </row>
    <row r="75" spans="2:9" ht="12.75">
      <c r="B75" s="38" t="s">
        <v>53</v>
      </c>
      <c r="C75" s="13" t="s">
        <v>78</v>
      </c>
      <c r="D75" s="39"/>
      <c r="E75" s="52">
        <f t="shared" si="1"/>
        <v>6083.333333333333</v>
      </c>
      <c r="F75" s="2">
        <v>73000</v>
      </c>
      <c r="G75" s="2" t="s">
        <v>10</v>
      </c>
      <c r="H75" s="2">
        <f t="shared" si="0"/>
        <v>73000</v>
      </c>
      <c r="I75" s="41"/>
    </row>
    <row r="76" spans="2:9" ht="12.75">
      <c r="B76" s="38" t="s">
        <v>53</v>
      </c>
      <c r="C76" s="13" t="s">
        <v>79</v>
      </c>
      <c r="D76" s="39"/>
      <c r="E76" s="52">
        <f t="shared" si="1"/>
        <v>3566.6666666666665</v>
      </c>
      <c r="F76" s="2">
        <v>42800</v>
      </c>
      <c r="G76" s="2" t="s">
        <v>10</v>
      </c>
      <c r="H76" s="2">
        <f t="shared" si="0"/>
        <v>42800</v>
      </c>
      <c r="I76" s="41"/>
    </row>
    <row r="77" spans="2:9" ht="12.75">
      <c r="B77" s="38" t="s">
        <v>53</v>
      </c>
      <c r="C77" s="13" t="s">
        <v>80</v>
      </c>
      <c r="D77" s="39"/>
      <c r="E77" s="52">
        <f t="shared" si="1"/>
        <v>2500</v>
      </c>
      <c r="F77" s="2">
        <v>30000</v>
      </c>
      <c r="G77" s="2" t="s">
        <v>10</v>
      </c>
      <c r="H77" s="2">
        <f t="shared" si="0"/>
        <v>30000</v>
      </c>
      <c r="I77" s="41"/>
    </row>
    <row r="78" spans="2:9" ht="24">
      <c r="B78" s="38" t="s">
        <v>53</v>
      </c>
      <c r="C78" s="13" t="s">
        <v>89</v>
      </c>
      <c r="D78" s="39"/>
      <c r="E78" s="52">
        <f t="shared" si="1"/>
        <v>4166.666666666667</v>
      </c>
      <c r="F78" s="2">
        <v>50000</v>
      </c>
      <c r="G78" s="2" t="s">
        <v>10</v>
      </c>
      <c r="H78" s="2">
        <f t="shared" si="0"/>
        <v>50000</v>
      </c>
      <c r="I78" s="41"/>
    </row>
    <row r="79" spans="2:9" ht="12.75">
      <c r="B79" s="38" t="s">
        <v>53</v>
      </c>
      <c r="C79" s="13" t="s">
        <v>77</v>
      </c>
      <c r="D79" s="3"/>
      <c r="E79" s="52">
        <f t="shared" si="1"/>
        <v>2500</v>
      </c>
      <c r="F79" s="2">
        <v>30000</v>
      </c>
      <c r="G79" s="2" t="s">
        <v>10</v>
      </c>
      <c r="H79" s="2">
        <f t="shared" si="0"/>
        <v>30000</v>
      </c>
      <c r="I79" s="5"/>
    </row>
    <row r="80" spans="2:9" ht="36">
      <c r="B80" s="38" t="s">
        <v>87</v>
      </c>
      <c r="C80" s="23" t="s">
        <v>31</v>
      </c>
      <c r="D80" s="3"/>
      <c r="E80" s="53">
        <f>F80/12</f>
        <v>586488.4166666666</v>
      </c>
      <c r="F80" s="49">
        <v>7037861</v>
      </c>
      <c r="G80" s="2" t="s">
        <v>10</v>
      </c>
      <c r="H80" s="2">
        <f>F80</f>
        <v>7037861</v>
      </c>
      <c r="I80" s="5"/>
    </row>
    <row r="81" spans="2:9" ht="13.5" thickBot="1">
      <c r="B81" s="31"/>
      <c r="C81" s="25" t="s">
        <v>17</v>
      </c>
      <c r="D81" s="8"/>
      <c r="E81" s="59">
        <f>E80+E45+E40+E36</f>
        <v>752855.0833333333</v>
      </c>
      <c r="F81" s="59">
        <f>F80+F45+F40+F36</f>
        <v>9034261</v>
      </c>
      <c r="G81" s="11"/>
      <c r="H81" s="11"/>
      <c r="I81" s="12"/>
    </row>
    <row r="83" spans="2:9" ht="12.75">
      <c r="B83" s="202" t="s">
        <v>85</v>
      </c>
      <c r="C83" s="202"/>
      <c r="D83" s="202"/>
      <c r="E83" s="202"/>
      <c r="F83" s="202"/>
      <c r="G83" s="202"/>
      <c r="H83" s="202"/>
      <c r="I83" s="202"/>
    </row>
    <row r="84" spans="2:9" ht="12.75">
      <c r="B84" s="62"/>
      <c r="C84" s="62"/>
      <c r="D84" s="62"/>
      <c r="E84" s="62"/>
      <c r="F84" s="62"/>
      <c r="G84" s="62"/>
      <c r="H84" s="62"/>
      <c r="I84" s="62"/>
    </row>
    <row r="85" spans="2:9" ht="12.75">
      <c r="B85" s="202" t="s">
        <v>86</v>
      </c>
      <c r="C85" s="202"/>
      <c r="D85" s="202"/>
      <c r="E85" s="202"/>
      <c r="F85" s="202"/>
      <c r="G85" s="202"/>
      <c r="H85" s="202"/>
      <c r="I85" s="202"/>
    </row>
  </sheetData>
  <sheetProtection/>
  <mergeCells count="35">
    <mergeCell ref="C1:H2"/>
    <mergeCell ref="G5:H5"/>
    <mergeCell ref="G8:G10"/>
    <mergeCell ref="H8:H10"/>
    <mergeCell ref="B30:I30"/>
    <mergeCell ref="B4:E4"/>
    <mergeCell ref="B18:B20"/>
    <mergeCell ref="I5:I6"/>
    <mergeCell ref="B5:B6"/>
    <mergeCell ref="C5:C6"/>
    <mergeCell ref="C18:C20"/>
    <mergeCell ref="I8:I10"/>
    <mergeCell ref="C8:C10"/>
    <mergeCell ref="I33:I34"/>
    <mergeCell ref="G18:G20"/>
    <mergeCell ref="H18:H20"/>
    <mergeCell ref="B32:G32"/>
    <mergeCell ref="I18:I20"/>
    <mergeCell ref="D5:D6"/>
    <mergeCell ref="E5:E6"/>
    <mergeCell ref="F5:F6"/>
    <mergeCell ref="D18:D20"/>
    <mergeCell ref="E18:E20"/>
    <mergeCell ref="F8:F10"/>
    <mergeCell ref="E8:E10"/>
    <mergeCell ref="F18:F20"/>
    <mergeCell ref="B83:I83"/>
    <mergeCell ref="B85:I85"/>
    <mergeCell ref="F33:F34"/>
    <mergeCell ref="G33:H33"/>
    <mergeCell ref="B28:I28"/>
    <mergeCell ref="B33:B34"/>
    <mergeCell ref="C33:C34"/>
    <mergeCell ref="D33:D34"/>
    <mergeCell ref="E33:E3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</cols>
  <sheetData>
    <row r="4" ht="13.5" thickBot="1"/>
    <row r="5" spans="2:9" ht="13.5" thickBot="1">
      <c r="B5" s="228" t="s">
        <v>0</v>
      </c>
      <c r="C5" s="209" t="s">
        <v>1</v>
      </c>
      <c r="D5" s="203" t="s">
        <v>2</v>
      </c>
      <c r="E5" s="203" t="s">
        <v>3</v>
      </c>
      <c r="F5" s="203" t="s">
        <v>4</v>
      </c>
      <c r="G5" s="223" t="s">
        <v>5</v>
      </c>
      <c r="H5" s="224"/>
      <c r="I5" s="203" t="s">
        <v>6</v>
      </c>
    </row>
    <row r="6" spans="2:9" ht="72.75" thickBot="1">
      <c r="B6" s="229"/>
      <c r="C6" s="210"/>
      <c r="D6" s="204"/>
      <c r="E6" s="204"/>
      <c r="F6" s="204"/>
      <c r="G6" s="14" t="s">
        <v>7</v>
      </c>
      <c r="H6" s="14" t="s">
        <v>8</v>
      </c>
      <c r="I6" s="204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217" t="s">
        <v>32</v>
      </c>
      <c r="D8" s="10"/>
      <c r="E8" s="230">
        <v>1054.1</v>
      </c>
      <c r="F8" s="230">
        <v>12648.7</v>
      </c>
      <c r="G8" s="225"/>
      <c r="H8" s="225"/>
      <c r="I8" s="215"/>
    </row>
    <row r="9" spans="2:9" ht="12.75" customHeight="1" hidden="1">
      <c r="B9" s="27"/>
      <c r="C9" s="214"/>
      <c r="D9" s="1"/>
      <c r="E9" s="231"/>
      <c r="F9" s="231"/>
      <c r="G9" s="226"/>
      <c r="H9" s="226"/>
      <c r="I9" s="216"/>
    </row>
    <row r="10" spans="2:9" ht="13.5" customHeight="1" hidden="1">
      <c r="B10" s="27"/>
      <c r="C10" s="214"/>
      <c r="D10" s="1"/>
      <c r="E10" s="231"/>
      <c r="F10" s="231"/>
      <c r="G10" s="226"/>
      <c r="H10" s="226"/>
      <c r="I10" s="216"/>
    </row>
    <row r="11" spans="2:9" ht="12.75">
      <c r="B11" s="28"/>
      <c r="C11" s="13" t="s">
        <v>9</v>
      </c>
      <c r="D11" s="39"/>
      <c r="E11" s="43">
        <v>144.4</v>
      </c>
      <c r="F11" s="43">
        <v>1732.8</v>
      </c>
      <c r="G11" s="43">
        <f>F11</f>
        <v>1732.8</v>
      </c>
      <c r="H11" s="43" t="s">
        <v>10</v>
      </c>
      <c r="I11" s="37"/>
    </row>
    <row r="12" spans="2:9" ht="24">
      <c r="B12" s="38"/>
      <c r="C12" s="13" t="s">
        <v>11</v>
      </c>
      <c r="D12" s="39"/>
      <c r="E12" s="43">
        <f>E8-E11</f>
        <v>909.6999999999999</v>
      </c>
      <c r="F12" s="43">
        <f>F8-F11</f>
        <v>10915.900000000001</v>
      </c>
      <c r="G12" s="43" t="s">
        <v>10</v>
      </c>
      <c r="H12" s="43">
        <f>F12</f>
        <v>10915.900000000001</v>
      </c>
      <c r="I12" s="37"/>
    </row>
    <row r="13" spans="2:9" ht="24">
      <c r="B13" s="38" t="s">
        <v>39</v>
      </c>
      <c r="C13" s="23" t="s">
        <v>12</v>
      </c>
      <c r="D13" s="39"/>
      <c r="E13" s="46">
        <f>E8*34.2%</f>
        <v>360.5022</v>
      </c>
      <c r="F13" s="46">
        <f>F8*34.2%</f>
        <v>4325.8554</v>
      </c>
      <c r="G13" s="43"/>
      <c r="H13" s="43"/>
      <c r="I13" s="37"/>
    </row>
    <row r="14" spans="2:9" ht="12.75">
      <c r="B14" s="38"/>
      <c r="C14" s="13" t="s">
        <v>9</v>
      </c>
      <c r="D14" s="39"/>
      <c r="E14" s="44">
        <f>E11*34.2%</f>
        <v>49.384800000000006</v>
      </c>
      <c r="F14" s="44">
        <f>F11*34.2%</f>
        <v>592.6176</v>
      </c>
      <c r="G14" s="44">
        <f>F14</f>
        <v>592.6176</v>
      </c>
      <c r="H14" s="43" t="s">
        <v>10</v>
      </c>
      <c r="I14" s="37"/>
    </row>
    <row r="15" spans="2:9" ht="24">
      <c r="B15" s="38"/>
      <c r="C15" s="13" t="s">
        <v>11</v>
      </c>
      <c r="D15" s="39"/>
      <c r="E15" s="44">
        <f>E13-E14</f>
        <v>311.11740000000003</v>
      </c>
      <c r="F15" s="44">
        <f>F13-F14</f>
        <v>3733.2378000000003</v>
      </c>
      <c r="G15" s="43" t="s">
        <v>10</v>
      </c>
      <c r="H15" s="44">
        <f>F15</f>
        <v>3733.2378000000003</v>
      </c>
      <c r="I15" s="37"/>
    </row>
    <row r="16" spans="2:9" ht="12.75">
      <c r="B16" s="38" t="s">
        <v>37</v>
      </c>
      <c r="C16" s="23" t="s">
        <v>13</v>
      </c>
      <c r="D16" s="39"/>
      <c r="E16" s="47">
        <v>9</v>
      </c>
      <c r="F16" s="47">
        <v>108</v>
      </c>
      <c r="G16" s="43" t="s">
        <v>10</v>
      </c>
      <c r="H16" s="43">
        <v>108</v>
      </c>
      <c r="I16" s="37"/>
    </row>
    <row r="17" spans="2:9" ht="12.75">
      <c r="B17" s="38"/>
      <c r="C17" s="23" t="s">
        <v>14</v>
      </c>
      <c r="D17" s="39"/>
      <c r="E17" s="43">
        <v>0</v>
      </c>
      <c r="F17" s="43">
        <v>0</v>
      </c>
      <c r="G17" s="43" t="s">
        <v>10</v>
      </c>
      <c r="H17" s="43" t="s">
        <v>33</v>
      </c>
      <c r="I17" s="37"/>
    </row>
    <row r="18" spans="2:9" s="45" customFormat="1" ht="24" customHeight="1">
      <c r="B18" s="227"/>
      <c r="C18" s="214" t="s">
        <v>15</v>
      </c>
      <c r="D18" s="211"/>
      <c r="E18" s="231">
        <f>SUM(E21:E25)</f>
        <v>265.75</v>
      </c>
      <c r="F18" s="231">
        <f>SUM(F21:F25)</f>
        <v>3189.2</v>
      </c>
      <c r="G18" s="226">
        <f>G23+G21</f>
        <v>2523.5</v>
      </c>
      <c r="H18" s="226">
        <f>H24+H25</f>
        <v>658.8</v>
      </c>
      <c r="I18" s="221"/>
    </row>
    <row r="19" spans="2:9" ht="0.75" customHeight="1">
      <c r="B19" s="227"/>
      <c r="C19" s="214"/>
      <c r="D19" s="211"/>
      <c r="E19" s="231"/>
      <c r="F19" s="231"/>
      <c r="G19" s="226"/>
      <c r="H19" s="226"/>
      <c r="I19" s="221"/>
    </row>
    <row r="20" spans="2:9" ht="12.75" hidden="1">
      <c r="B20" s="227"/>
      <c r="C20" s="214"/>
      <c r="D20" s="211"/>
      <c r="E20" s="231"/>
      <c r="F20" s="231"/>
      <c r="G20" s="226"/>
      <c r="H20" s="226"/>
      <c r="I20" s="221"/>
    </row>
    <row r="21" spans="2:9" ht="24">
      <c r="B21" s="38" t="s">
        <v>50</v>
      </c>
      <c r="C21" s="24" t="s">
        <v>16</v>
      </c>
      <c r="D21" s="39"/>
      <c r="E21" s="43">
        <v>2</v>
      </c>
      <c r="F21" s="43">
        <v>24</v>
      </c>
      <c r="G21" s="43">
        <v>24</v>
      </c>
      <c r="H21" s="43" t="s">
        <v>10</v>
      </c>
      <c r="I21" s="37"/>
    </row>
    <row r="22" spans="2:9" ht="12.75">
      <c r="B22" s="38" t="s">
        <v>51</v>
      </c>
      <c r="C22" s="24" t="s">
        <v>52</v>
      </c>
      <c r="D22" s="39"/>
      <c r="E22" s="43">
        <v>0.15</v>
      </c>
      <c r="F22" s="43">
        <v>1.8</v>
      </c>
      <c r="G22" s="43">
        <v>1.8</v>
      </c>
      <c r="H22" s="43" t="s">
        <v>10</v>
      </c>
      <c r="I22" s="37"/>
    </row>
    <row r="23" spans="2:9" ht="12.75">
      <c r="B23" s="38" t="s">
        <v>35</v>
      </c>
      <c r="C23" s="24" t="s">
        <v>34</v>
      </c>
      <c r="D23" s="39"/>
      <c r="E23" s="43">
        <v>208.6</v>
      </c>
      <c r="F23" s="43">
        <v>2503.6</v>
      </c>
      <c r="G23" s="43">
        <v>2499.5</v>
      </c>
      <c r="H23" s="43" t="s">
        <v>10</v>
      </c>
      <c r="I23" s="37"/>
    </row>
    <row r="24" spans="2:9" ht="12.75">
      <c r="B24" s="38" t="s">
        <v>41</v>
      </c>
      <c r="C24" s="24" t="s">
        <v>40</v>
      </c>
      <c r="D24" s="39"/>
      <c r="E24" s="43">
        <v>22.6</v>
      </c>
      <c r="F24" s="43">
        <v>271.2</v>
      </c>
      <c r="G24" s="43" t="s">
        <v>10</v>
      </c>
      <c r="H24" s="43">
        <v>271.2</v>
      </c>
      <c r="I24" s="37"/>
    </row>
    <row r="25" spans="2:9" ht="12.75">
      <c r="B25" s="38" t="s">
        <v>36</v>
      </c>
      <c r="C25" s="13" t="s">
        <v>42</v>
      </c>
      <c r="D25" s="39"/>
      <c r="E25" s="43">
        <v>32.4</v>
      </c>
      <c r="F25" s="43">
        <v>388.6</v>
      </c>
      <c r="G25" s="43" t="s">
        <v>10</v>
      </c>
      <c r="H25" s="43">
        <v>387.6</v>
      </c>
      <c r="I25" s="37"/>
    </row>
    <row r="26" spans="2:9" ht="13.5" thickBot="1">
      <c r="B26" s="31"/>
      <c r="C26" s="25" t="s">
        <v>17</v>
      </c>
      <c r="D26" s="8"/>
      <c r="E26" s="48">
        <f>E18+E16+E13+E8</f>
        <v>1689.3521999999998</v>
      </c>
      <c r="F26" s="48">
        <f>F18+F16+F13+F8</f>
        <v>20271.755400000002</v>
      </c>
      <c r="G26" s="8"/>
      <c r="H26" s="8"/>
      <c r="I26" s="9"/>
    </row>
    <row r="28" ht="13.5" thickBot="1"/>
    <row r="29" spans="2:9" ht="13.5" thickBot="1">
      <c r="B29" s="207" t="s">
        <v>0</v>
      </c>
      <c r="C29" s="209" t="s">
        <v>1</v>
      </c>
      <c r="D29" s="203" t="s">
        <v>2</v>
      </c>
      <c r="E29" s="203" t="s">
        <v>3</v>
      </c>
      <c r="F29" s="203" t="s">
        <v>4</v>
      </c>
      <c r="G29" s="205" t="s">
        <v>5</v>
      </c>
      <c r="H29" s="206"/>
      <c r="I29" s="218" t="s">
        <v>6</v>
      </c>
    </row>
    <row r="30" spans="2:9" ht="72.75" thickBot="1">
      <c r="B30" s="208"/>
      <c r="C30" s="210"/>
      <c r="D30" s="204"/>
      <c r="E30" s="204"/>
      <c r="F30" s="204"/>
      <c r="G30" s="21" t="s">
        <v>7</v>
      </c>
      <c r="H30" s="14" t="s">
        <v>8</v>
      </c>
      <c r="I30" s="210"/>
    </row>
    <row r="31" spans="2:9" ht="13.5" thickBot="1">
      <c r="B31" s="20">
        <v>1</v>
      </c>
      <c r="C31" s="32">
        <v>2</v>
      </c>
      <c r="D31" s="20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</row>
    <row r="32" spans="2:9" ht="12.75">
      <c r="B32" s="36"/>
      <c r="C32" s="33" t="s">
        <v>18</v>
      </c>
      <c r="D32" s="18"/>
      <c r="E32" s="54">
        <f>E33+E34+E35</f>
        <v>24.3</v>
      </c>
      <c r="F32" s="50">
        <f>F33+F34+F35</f>
        <v>291.79999999999995</v>
      </c>
      <c r="G32" s="19" t="s">
        <v>10</v>
      </c>
      <c r="H32" s="2">
        <f aca="true" t="shared" si="0" ref="H32:H54">F32</f>
        <v>291.79999999999995</v>
      </c>
      <c r="I32" s="40"/>
    </row>
    <row r="33" spans="2:9" ht="12.75">
      <c r="B33" s="38" t="s">
        <v>43</v>
      </c>
      <c r="C33" s="34" t="s">
        <v>19</v>
      </c>
      <c r="D33" s="2"/>
      <c r="E33" s="42">
        <v>8</v>
      </c>
      <c r="F33" s="2">
        <v>95.6</v>
      </c>
      <c r="G33" s="2" t="s">
        <v>10</v>
      </c>
      <c r="H33" s="2">
        <f t="shared" si="0"/>
        <v>95.6</v>
      </c>
      <c r="I33" s="41"/>
    </row>
    <row r="34" spans="2:9" ht="12.75">
      <c r="B34" s="38" t="s">
        <v>44</v>
      </c>
      <c r="C34" s="34" t="s">
        <v>20</v>
      </c>
      <c r="D34" s="2"/>
      <c r="E34" s="42">
        <v>14</v>
      </c>
      <c r="F34" s="2">
        <v>168.2</v>
      </c>
      <c r="G34" s="2" t="s">
        <v>10</v>
      </c>
      <c r="H34" s="2">
        <f t="shared" si="0"/>
        <v>168.2</v>
      </c>
      <c r="I34" s="41"/>
    </row>
    <row r="35" spans="2:9" ht="12.75">
      <c r="B35" s="38" t="s">
        <v>45</v>
      </c>
      <c r="C35" s="34" t="s">
        <v>21</v>
      </c>
      <c r="D35" s="2"/>
      <c r="E35" s="42">
        <v>2.3</v>
      </c>
      <c r="F35" s="2">
        <v>28</v>
      </c>
      <c r="G35" s="2" t="s">
        <v>10</v>
      </c>
      <c r="H35" s="2">
        <f t="shared" si="0"/>
        <v>28</v>
      </c>
      <c r="I35" s="41"/>
    </row>
    <row r="36" spans="2:9" ht="12.75">
      <c r="B36" s="38"/>
      <c r="C36" s="35" t="s">
        <v>22</v>
      </c>
      <c r="D36" s="39"/>
      <c r="E36" s="55">
        <f>SUM(E37:E38)</f>
        <v>5.4</v>
      </c>
      <c r="F36" s="49">
        <f>SUM(F37:F38)</f>
        <v>37.6</v>
      </c>
      <c r="G36" s="2" t="s">
        <v>10</v>
      </c>
      <c r="H36" s="2">
        <f t="shared" si="0"/>
        <v>37.6</v>
      </c>
      <c r="I36" s="41"/>
    </row>
    <row r="37" spans="2:9" ht="12.75">
      <c r="B37" s="38" t="s">
        <v>35</v>
      </c>
      <c r="C37" s="13" t="s">
        <v>23</v>
      </c>
      <c r="D37" s="39"/>
      <c r="E37" s="42">
        <v>3.4</v>
      </c>
      <c r="F37" s="2">
        <v>13.6</v>
      </c>
      <c r="G37" s="2" t="s">
        <v>10</v>
      </c>
      <c r="H37" s="2">
        <f t="shared" si="0"/>
        <v>13.6</v>
      </c>
      <c r="I37" s="41"/>
    </row>
    <row r="38" spans="2:9" ht="12.75">
      <c r="B38" s="38" t="s">
        <v>35</v>
      </c>
      <c r="C38" s="13" t="s">
        <v>24</v>
      </c>
      <c r="D38" s="39"/>
      <c r="E38" s="42">
        <v>2</v>
      </c>
      <c r="F38" s="2">
        <v>24</v>
      </c>
      <c r="G38" s="2" t="s">
        <v>10</v>
      </c>
      <c r="H38" s="2">
        <f t="shared" si="0"/>
        <v>24</v>
      </c>
      <c r="I38" s="41"/>
    </row>
    <row r="39" spans="2:9" ht="12.75">
      <c r="B39" s="38" t="s">
        <v>53</v>
      </c>
      <c r="C39" s="13" t="s">
        <v>58</v>
      </c>
      <c r="D39" s="39"/>
      <c r="E39" s="42">
        <f>F39/12</f>
        <v>0.6</v>
      </c>
      <c r="F39" s="2">
        <v>7.2</v>
      </c>
      <c r="G39" s="2"/>
      <c r="H39" s="2">
        <f t="shared" si="0"/>
        <v>7.2</v>
      </c>
      <c r="I39" s="41"/>
    </row>
    <row r="40" spans="2:9" ht="12.75">
      <c r="B40" s="38"/>
      <c r="C40" s="23" t="s">
        <v>25</v>
      </c>
      <c r="D40" s="39"/>
      <c r="E40" s="42">
        <v>0</v>
      </c>
      <c r="F40" s="2">
        <v>0</v>
      </c>
      <c r="G40" s="2" t="s">
        <v>10</v>
      </c>
      <c r="H40" s="2">
        <f t="shared" si="0"/>
        <v>0</v>
      </c>
      <c r="I40" s="41"/>
    </row>
    <row r="41" spans="2:9" ht="12.75">
      <c r="B41" s="38"/>
      <c r="C41" s="23" t="s">
        <v>26</v>
      </c>
      <c r="D41" s="39"/>
      <c r="E41" s="55">
        <f>SUM(E42:E54)</f>
        <v>55.75833333333334</v>
      </c>
      <c r="F41" s="49">
        <f>SUM(F42:F54)</f>
        <v>669.1</v>
      </c>
      <c r="G41" s="2" t="s">
        <v>10</v>
      </c>
      <c r="H41" s="2">
        <f t="shared" si="0"/>
        <v>669.1</v>
      </c>
      <c r="I41" s="41"/>
    </row>
    <row r="42" spans="2:9" ht="12.75">
      <c r="B42" s="38" t="s">
        <v>53</v>
      </c>
      <c r="C42" s="13" t="s">
        <v>27</v>
      </c>
      <c r="D42" s="39"/>
      <c r="E42" s="42">
        <f>F42/12</f>
        <v>1.25</v>
      </c>
      <c r="F42" s="2">
        <v>15</v>
      </c>
      <c r="G42" s="2" t="s">
        <v>10</v>
      </c>
      <c r="H42" s="2">
        <f t="shared" si="0"/>
        <v>15</v>
      </c>
      <c r="I42" s="41"/>
    </row>
    <row r="43" spans="2:9" ht="12.75">
      <c r="B43" s="38" t="s">
        <v>53</v>
      </c>
      <c r="C43" s="13" t="s">
        <v>29</v>
      </c>
      <c r="D43" s="39"/>
      <c r="E43" s="42">
        <f aca="true" t="shared" si="1" ref="E43:E54">F43/12</f>
        <v>1.25</v>
      </c>
      <c r="F43" s="2">
        <v>15</v>
      </c>
      <c r="G43" s="2" t="s">
        <v>10</v>
      </c>
      <c r="H43" s="2">
        <f t="shared" si="0"/>
        <v>15</v>
      </c>
      <c r="I43" s="41"/>
    </row>
    <row r="44" spans="2:9" ht="12.75">
      <c r="B44" s="38" t="s">
        <v>35</v>
      </c>
      <c r="C44" s="13" t="s">
        <v>46</v>
      </c>
      <c r="D44" s="39"/>
      <c r="E44" s="42">
        <f t="shared" si="1"/>
        <v>22.8</v>
      </c>
      <c r="F44" s="2">
        <v>273.6</v>
      </c>
      <c r="G44" s="2" t="s">
        <v>10</v>
      </c>
      <c r="H44" s="2">
        <f t="shared" si="0"/>
        <v>273.6</v>
      </c>
      <c r="I44" s="41"/>
    </row>
    <row r="45" spans="2:9" ht="12.75">
      <c r="B45" s="38" t="s">
        <v>35</v>
      </c>
      <c r="C45" s="13" t="s">
        <v>47</v>
      </c>
      <c r="D45" s="39"/>
      <c r="E45" s="42">
        <f t="shared" si="1"/>
        <v>2</v>
      </c>
      <c r="F45" s="2">
        <v>24</v>
      </c>
      <c r="G45" s="2" t="s">
        <v>10</v>
      </c>
      <c r="H45" s="2">
        <v>24</v>
      </c>
      <c r="I45" s="41"/>
    </row>
    <row r="46" spans="2:9" ht="12.75">
      <c r="B46" s="38" t="s">
        <v>35</v>
      </c>
      <c r="C46" s="13" t="s">
        <v>48</v>
      </c>
      <c r="D46" s="39"/>
      <c r="E46" s="42">
        <f t="shared" si="1"/>
        <v>8</v>
      </c>
      <c r="F46" s="2">
        <v>96</v>
      </c>
      <c r="G46" s="2" t="s">
        <v>10</v>
      </c>
      <c r="H46" s="2">
        <v>96</v>
      </c>
      <c r="I46" s="41"/>
    </row>
    <row r="47" spans="2:9" ht="12.75">
      <c r="B47" s="38" t="s">
        <v>35</v>
      </c>
      <c r="C47" s="13" t="s">
        <v>49</v>
      </c>
      <c r="D47" s="39"/>
      <c r="E47" s="42">
        <f t="shared" si="1"/>
        <v>3.3333333333333335</v>
      </c>
      <c r="F47" s="2">
        <v>40</v>
      </c>
      <c r="G47" s="2" t="s">
        <v>10</v>
      </c>
      <c r="H47" s="2">
        <v>40</v>
      </c>
      <c r="I47" s="41"/>
    </row>
    <row r="48" spans="2:9" ht="24">
      <c r="B48" s="38"/>
      <c r="C48" s="13" t="s">
        <v>55</v>
      </c>
      <c r="D48" s="39"/>
      <c r="E48" s="42">
        <f t="shared" si="1"/>
        <v>0.5499999999999999</v>
      </c>
      <c r="F48" s="2">
        <v>6.6</v>
      </c>
      <c r="G48" s="2"/>
      <c r="H48" s="2"/>
      <c r="I48" s="41"/>
    </row>
    <row r="49" spans="2:9" ht="12.75">
      <c r="B49" s="38"/>
      <c r="C49" s="13" t="s">
        <v>56</v>
      </c>
      <c r="D49" s="39"/>
      <c r="E49" s="42">
        <f t="shared" si="1"/>
        <v>2.1999999999999997</v>
      </c>
      <c r="F49" s="2">
        <v>26.4</v>
      </c>
      <c r="G49" s="2"/>
      <c r="H49" s="2"/>
      <c r="I49" s="41"/>
    </row>
    <row r="50" spans="2:9" ht="12.75">
      <c r="B50" s="38"/>
      <c r="C50" s="13" t="s">
        <v>57</v>
      </c>
      <c r="D50" s="39"/>
      <c r="E50" s="42">
        <f t="shared" si="1"/>
        <v>5.6000000000000005</v>
      </c>
      <c r="F50" s="2">
        <v>67.2</v>
      </c>
      <c r="G50" s="2"/>
      <c r="H50" s="2"/>
      <c r="I50" s="41"/>
    </row>
    <row r="51" spans="2:9" ht="12.75">
      <c r="B51" s="38"/>
      <c r="C51" s="13" t="s">
        <v>28</v>
      </c>
      <c r="D51" s="39"/>
      <c r="E51" s="42">
        <f t="shared" si="1"/>
        <v>1.3333333333333333</v>
      </c>
      <c r="F51" s="2">
        <v>16</v>
      </c>
      <c r="G51" s="2" t="s">
        <v>10</v>
      </c>
      <c r="H51" s="2">
        <f t="shared" si="0"/>
        <v>16</v>
      </c>
      <c r="I51" s="41"/>
    </row>
    <row r="52" spans="2:9" ht="12.75">
      <c r="B52" s="38"/>
      <c r="C52" s="13" t="s">
        <v>54</v>
      </c>
      <c r="D52" s="39"/>
      <c r="E52" s="42">
        <f t="shared" si="1"/>
        <v>3.4416666666666664</v>
      </c>
      <c r="F52" s="2">
        <v>41.3</v>
      </c>
      <c r="G52" s="2"/>
      <c r="H52" s="2"/>
      <c r="I52" s="41"/>
    </row>
    <row r="53" spans="2:9" ht="12.75">
      <c r="B53" s="38"/>
      <c r="C53" s="13" t="s">
        <v>59</v>
      </c>
      <c r="D53" s="39"/>
      <c r="E53" s="42">
        <f t="shared" si="1"/>
        <v>4</v>
      </c>
      <c r="F53" s="2">
        <v>48</v>
      </c>
      <c r="G53" s="2"/>
      <c r="H53" s="2"/>
      <c r="I53" s="41"/>
    </row>
    <row r="54" spans="2:9" ht="12.75">
      <c r="B54" s="38"/>
      <c r="C54" s="13" t="s">
        <v>30</v>
      </c>
      <c r="D54" s="39"/>
      <c r="E54" s="42">
        <f t="shared" si="1"/>
        <v>0</v>
      </c>
      <c r="F54" s="2"/>
      <c r="G54" s="2" t="s">
        <v>10</v>
      </c>
      <c r="H54" s="2">
        <f t="shared" si="0"/>
        <v>0</v>
      </c>
      <c r="I54" s="41"/>
    </row>
    <row r="55" spans="2:9" ht="36">
      <c r="B55" s="38"/>
      <c r="C55" s="23" t="s">
        <v>31</v>
      </c>
      <c r="D55" s="39"/>
      <c r="E55" s="55">
        <v>586.9</v>
      </c>
      <c r="F55" s="49">
        <v>7042.6</v>
      </c>
      <c r="G55" s="2" t="s">
        <v>10</v>
      </c>
      <c r="H55" s="2">
        <f>F55</f>
        <v>7042.6</v>
      </c>
      <c r="I55" s="41"/>
    </row>
    <row r="56" spans="2:9" ht="13.5" thickBot="1">
      <c r="B56" s="31"/>
      <c r="C56" s="25" t="s">
        <v>17</v>
      </c>
      <c r="D56" s="8"/>
      <c r="E56" s="56">
        <f>E55+E41+E36+E32</f>
        <v>672.3583333333332</v>
      </c>
      <c r="F56" s="56">
        <f>F55+F41+F36+F32</f>
        <v>8041.100000000001</v>
      </c>
      <c r="G56" s="11"/>
      <c r="H56" s="11"/>
      <c r="I56" s="12"/>
    </row>
  </sheetData>
  <sheetProtection/>
  <mergeCells count="28">
    <mergeCell ref="C29:C30"/>
    <mergeCell ref="F18:F20"/>
    <mergeCell ref="G18:G20"/>
    <mergeCell ref="E18:E20"/>
    <mergeCell ref="B5:B6"/>
    <mergeCell ref="C5:C6"/>
    <mergeCell ref="D5:D6"/>
    <mergeCell ref="E5:E6"/>
    <mergeCell ref="I5:I6"/>
    <mergeCell ref="G5:H5"/>
    <mergeCell ref="D29:D30"/>
    <mergeCell ref="E29:E30"/>
    <mergeCell ref="F5:F6"/>
    <mergeCell ref="H18:H20"/>
    <mergeCell ref="I29:I30"/>
    <mergeCell ref="E8:E10"/>
    <mergeCell ref="F8:F10"/>
    <mergeCell ref="F29:F30"/>
    <mergeCell ref="B29:B30"/>
    <mergeCell ref="G8:G10"/>
    <mergeCell ref="H8:H10"/>
    <mergeCell ref="I8:I10"/>
    <mergeCell ref="I18:I20"/>
    <mergeCell ref="B18:B20"/>
    <mergeCell ref="C18:C20"/>
    <mergeCell ref="C8:C10"/>
    <mergeCell ref="G29:H29"/>
    <mergeCell ref="D18:D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17.875" style="0" customWidth="1"/>
    <col min="2" max="2" width="16.00390625" style="0" customWidth="1"/>
    <col min="3" max="3" width="11.375" style="0" customWidth="1"/>
    <col min="7" max="7" width="11.375" style="0" customWidth="1"/>
  </cols>
  <sheetData>
    <row r="1" spans="1:13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234" t="s">
        <v>155</v>
      </c>
      <c r="L1" s="234"/>
      <c r="M1" s="234"/>
    </row>
    <row r="2" spans="1:13" ht="12.75">
      <c r="A2" s="232" t="s">
        <v>214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" customHeight="1">
      <c r="A3" s="233" t="s">
        <v>212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2.75">
      <c r="A4" s="232" t="s">
        <v>162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12.75">
      <c r="A5" s="65" t="s">
        <v>190</v>
      </c>
      <c r="B5" s="65"/>
      <c r="C5" s="65"/>
      <c r="D5" s="120" t="s">
        <v>208</v>
      </c>
      <c r="E5" s="65"/>
      <c r="F5" s="65"/>
      <c r="G5" s="65"/>
      <c r="H5" s="65"/>
      <c r="I5" s="65"/>
      <c r="J5" s="65"/>
      <c r="K5" s="65"/>
      <c r="L5" s="65"/>
      <c r="M5" s="65"/>
    </row>
    <row r="6" spans="1:13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89.25">
      <c r="A7" s="66" t="s">
        <v>96</v>
      </c>
      <c r="B7" s="67" t="s">
        <v>97</v>
      </c>
      <c r="C7" s="67" t="s">
        <v>98</v>
      </c>
      <c r="D7" s="67" t="s">
        <v>99</v>
      </c>
      <c r="E7" s="67" t="s">
        <v>100</v>
      </c>
      <c r="F7" s="67" t="s">
        <v>101</v>
      </c>
      <c r="G7" s="67" t="s">
        <v>102</v>
      </c>
      <c r="H7" s="67" t="s">
        <v>156</v>
      </c>
      <c r="I7" s="67" t="s">
        <v>103</v>
      </c>
      <c r="J7" s="116" t="s">
        <v>104</v>
      </c>
      <c r="K7" s="67" t="s">
        <v>105</v>
      </c>
      <c r="L7" s="117" t="s">
        <v>103</v>
      </c>
      <c r="M7" s="67" t="s">
        <v>106</v>
      </c>
    </row>
    <row r="8" spans="1:13" ht="12.75">
      <c r="A8" s="121"/>
      <c r="B8" s="68" t="s">
        <v>107</v>
      </c>
      <c r="C8" s="122"/>
      <c r="D8" s="122"/>
      <c r="E8" s="124">
        <v>5275</v>
      </c>
      <c r="F8" s="121"/>
      <c r="G8" s="121"/>
      <c r="H8" s="121"/>
      <c r="I8" s="68">
        <f aca="true" t="shared" si="0" ref="I8:I13">E8*(F8*G8+H8)</f>
        <v>0</v>
      </c>
      <c r="J8" s="150"/>
      <c r="K8" s="121">
        <v>1</v>
      </c>
      <c r="L8" s="118">
        <f aca="true" t="shared" si="1" ref="L8:L13">J8*K8</f>
        <v>0</v>
      </c>
      <c r="M8" s="69">
        <f aca="true" t="shared" si="2" ref="M8:M13">D8*L8</f>
        <v>0</v>
      </c>
    </row>
    <row r="9" spans="1:13" ht="12.75">
      <c r="A9" s="121"/>
      <c r="B9" s="68" t="s">
        <v>148</v>
      </c>
      <c r="C9" s="197"/>
      <c r="D9" s="122"/>
      <c r="E9" s="124">
        <v>5275</v>
      </c>
      <c r="F9" s="121"/>
      <c r="G9" s="121"/>
      <c r="H9" s="121"/>
      <c r="I9" s="68">
        <f t="shared" si="0"/>
        <v>0</v>
      </c>
      <c r="J9" s="150"/>
      <c r="K9" s="121">
        <v>1</v>
      </c>
      <c r="L9" s="118">
        <f t="shared" si="1"/>
        <v>0</v>
      </c>
      <c r="M9" s="69">
        <f t="shared" si="2"/>
        <v>0</v>
      </c>
    </row>
    <row r="10" spans="1:13" ht="12.75">
      <c r="A10" s="121"/>
      <c r="B10" s="68" t="s">
        <v>108</v>
      </c>
      <c r="C10" s="122"/>
      <c r="D10" s="122"/>
      <c r="E10" s="124">
        <v>5275</v>
      </c>
      <c r="F10" s="121"/>
      <c r="G10" s="121"/>
      <c r="H10" s="121"/>
      <c r="I10" s="68">
        <f t="shared" si="0"/>
        <v>0</v>
      </c>
      <c r="J10" s="150"/>
      <c r="K10" s="121">
        <v>1</v>
      </c>
      <c r="L10" s="118">
        <f t="shared" si="1"/>
        <v>0</v>
      </c>
      <c r="M10" s="69">
        <f t="shared" si="2"/>
        <v>0</v>
      </c>
    </row>
    <row r="11" spans="1:13" ht="12.75">
      <c r="A11" s="121"/>
      <c r="B11" s="123"/>
      <c r="C11" s="122"/>
      <c r="D11" s="122"/>
      <c r="E11" s="125"/>
      <c r="F11" s="121"/>
      <c r="G11" s="121"/>
      <c r="H11" s="121"/>
      <c r="I11" s="70">
        <f t="shared" si="0"/>
        <v>0</v>
      </c>
      <c r="J11" s="163"/>
      <c r="K11" s="121">
        <v>1</v>
      </c>
      <c r="L11" s="119">
        <f t="shared" si="1"/>
        <v>0</v>
      </c>
      <c r="M11" s="71">
        <f t="shared" si="2"/>
        <v>0</v>
      </c>
    </row>
    <row r="12" spans="1:13" ht="12.75">
      <c r="A12" s="121"/>
      <c r="B12" s="123"/>
      <c r="C12" s="122"/>
      <c r="D12" s="122"/>
      <c r="E12" s="125"/>
      <c r="F12" s="121"/>
      <c r="G12" s="121"/>
      <c r="H12" s="121"/>
      <c r="I12" s="70">
        <f t="shared" si="0"/>
        <v>0</v>
      </c>
      <c r="J12" s="163"/>
      <c r="K12" s="121">
        <v>1</v>
      </c>
      <c r="L12" s="119">
        <f t="shared" si="1"/>
        <v>0</v>
      </c>
      <c r="M12" s="71">
        <f t="shared" si="2"/>
        <v>0</v>
      </c>
    </row>
    <row r="13" spans="1:13" ht="13.5" thickBot="1">
      <c r="A13" s="121"/>
      <c r="B13" s="123"/>
      <c r="C13" s="122"/>
      <c r="D13" s="122"/>
      <c r="E13" s="125"/>
      <c r="F13" s="121"/>
      <c r="G13" s="121"/>
      <c r="H13" s="121"/>
      <c r="I13" s="70">
        <f t="shared" si="0"/>
        <v>0</v>
      </c>
      <c r="J13" s="163"/>
      <c r="K13" s="121">
        <v>1</v>
      </c>
      <c r="L13" s="119">
        <f t="shared" si="1"/>
        <v>0</v>
      </c>
      <c r="M13" s="71">
        <f t="shared" si="2"/>
        <v>0</v>
      </c>
    </row>
    <row r="14" spans="1:13" s="63" customFormat="1" ht="13.5" thickBot="1">
      <c r="A14" s="156" t="s">
        <v>94</v>
      </c>
      <c r="B14" s="157"/>
      <c r="C14" s="157"/>
      <c r="D14" s="157">
        <f>SUM(D8:D13)</f>
        <v>0</v>
      </c>
      <c r="E14" s="157"/>
      <c r="F14" s="157"/>
      <c r="G14" s="157"/>
      <c r="H14" s="157"/>
      <c r="I14" s="157"/>
      <c r="J14" s="158"/>
      <c r="K14" s="157"/>
      <c r="L14" s="159"/>
      <c r="M14" s="157">
        <f>SUM(M8:M13)</f>
        <v>0</v>
      </c>
    </row>
    <row r="17" spans="1:2" ht="10.5" customHeight="1">
      <c r="A17" s="64" t="s">
        <v>153</v>
      </c>
      <c r="B17" s="126"/>
    </row>
    <row r="18" spans="1:2" ht="48" customHeight="1">
      <c r="A18" s="64" t="s">
        <v>154</v>
      </c>
      <c r="B18" s="126"/>
    </row>
  </sheetData>
  <sheetProtection/>
  <mergeCells count="4">
    <mergeCell ref="A2:M2"/>
    <mergeCell ref="A3:M3"/>
    <mergeCell ref="K1:M1"/>
    <mergeCell ref="A4:M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zoomScale="80" zoomScaleNormal="80" zoomScalePageLayoutView="0" workbookViewId="0" topLeftCell="A1">
      <selection activeCell="B1" sqref="B1:P1"/>
    </sheetView>
  </sheetViews>
  <sheetFormatPr defaultColWidth="9.00390625" defaultRowHeight="12.75"/>
  <cols>
    <col min="1" max="1" width="18.875" style="64" customWidth="1"/>
    <col min="2" max="2" width="21.875" style="64" customWidth="1"/>
    <col min="3" max="3" width="17.00390625" style="64" customWidth="1"/>
    <col min="4" max="4" width="22.125" style="64" customWidth="1"/>
    <col min="5" max="5" width="8.375" style="64" customWidth="1"/>
    <col min="6" max="6" width="6.375" style="64" customWidth="1"/>
    <col min="7" max="7" width="8.625" style="64" customWidth="1"/>
    <col min="8" max="8" width="6.00390625" style="64" customWidth="1"/>
    <col min="9" max="9" width="5.875" style="64" customWidth="1"/>
    <col min="10" max="10" width="6.625" style="64" customWidth="1"/>
    <col min="11" max="11" width="6.375" style="64" customWidth="1"/>
    <col min="12" max="13" width="9.375" style="64" customWidth="1"/>
    <col min="14" max="14" width="5.625" style="64" customWidth="1"/>
    <col min="15" max="15" width="10.375" style="64" customWidth="1"/>
    <col min="16" max="16" width="12.625" style="64" customWidth="1"/>
    <col min="17" max="16384" width="9.125" style="64" customWidth="1"/>
  </cols>
  <sheetData>
    <row r="1" spans="2:31" ht="12.75">
      <c r="B1" s="238" t="s">
        <v>215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5" customHeight="1">
      <c r="A2" s="64" t="s">
        <v>109</v>
      </c>
      <c r="B2" s="240" t="s">
        <v>213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16" ht="12.75">
      <c r="A3" s="251" t="s">
        <v>163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s="73" customFormat="1" ht="72">
      <c r="A4" s="78" t="s">
        <v>96</v>
      </c>
      <c r="B4" s="79" t="s">
        <v>110</v>
      </c>
      <c r="C4" s="78" t="s">
        <v>111</v>
      </c>
      <c r="D4" s="78" t="s">
        <v>112</v>
      </c>
      <c r="E4" s="78" t="s">
        <v>113</v>
      </c>
      <c r="F4" s="79" t="s">
        <v>99</v>
      </c>
      <c r="G4" s="79" t="s">
        <v>114</v>
      </c>
      <c r="H4" s="79" t="s">
        <v>115</v>
      </c>
      <c r="I4" s="79" t="s">
        <v>116</v>
      </c>
      <c r="J4" s="79" t="s">
        <v>117</v>
      </c>
      <c r="K4" s="79" t="s">
        <v>118</v>
      </c>
      <c r="L4" s="79" t="s">
        <v>119</v>
      </c>
      <c r="M4" s="80" t="s">
        <v>120</v>
      </c>
      <c r="N4" s="79" t="s">
        <v>121</v>
      </c>
      <c r="O4" s="79" t="s">
        <v>119</v>
      </c>
      <c r="P4" s="79" t="s">
        <v>106</v>
      </c>
    </row>
    <row r="5" spans="1:16" ht="12.75">
      <c r="A5" s="127"/>
      <c r="B5" s="127"/>
      <c r="C5" s="127"/>
      <c r="D5" s="127" t="s">
        <v>122</v>
      </c>
      <c r="E5" s="127"/>
      <c r="F5" s="127"/>
      <c r="G5" s="134">
        <v>7159</v>
      </c>
      <c r="H5" s="134"/>
      <c r="I5" s="134"/>
      <c r="J5" s="134"/>
      <c r="K5" s="134"/>
      <c r="L5" s="75">
        <f>G5*(1+H5+I5+J5+K5)</f>
        <v>7159</v>
      </c>
      <c r="M5" s="131"/>
      <c r="N5" s="134">
        <v>1</v>
      </c>
      <c r="O5" s="75">
        <f>M5*N5</f>
        <v>0</v>
      </c>
      <c r="P5" s="75">
        <f>F5*O5</f>
        <v>0</v>
      </c>
    </row>
    <row r="6" spans="1:16" ht="13.5" thickBot="1">
      <c r="A6" s="127" t="s">
        <v>203</v>
      </c>
      <c r="B6" s="127"/>
      <c r="C6" s="127"/>
      <c r="D6" s="127" t="s">
        <v>122</v>
      </c>
      <c r="E6" s="127"/>
      <c r="F6" s="127"/>
      <c r="G6" s="134">
        <v>7159</v>
      </c>
      <c r="H6" s="134"/>
      <c r="I6" s="134"/>
      <c r="J6" s="134"/>
      <c r="K6" s="134"/>
      <c r="L6" s="75">
        <f>G6*(1+H6+I6+J6+K6)</f>
        <v>7159</v>
      </c>
      <c r="M6" s="131"/>
      <c r="N6" s="134">
        <v>1</v>
      </c>
      <c r="O6" s="75">
        <f>M6*N6</f>
        <v>0</v>
      </c>
      <c r="P6" s="75">
        <f>F6*O6</f>
        <v>0</v>
      </c>
    </row>
    <row r="7" spans="1:16" ht="13.5" customHeight="1" hidden="1" thickBot="1">
      <c r="A7" s="127"/>
      <c r="B7" s="127"/>
      <c r="C7" s="127"/>
      <c r="D7" s="129" t="s">
        <v>122</v>
      </c>
      <c r="E7" s="127"/>
      <c r="F7" s="127"/>
      <c r="G7" s="135">
        <v>7159</v>
      </c>
      <c r="H7" s="134"/>
      <c r="I7" s="134"/>
      <c r="J7" s="134"/>
      <c r="K7" s="134"/>
      <c r="L7" s="84">
        <f>G7*(1+H7+I7+J7+K7)</f>
        <v>7159</v>
      </c>
      <c r="M7" s="131"/>
      <c r="N7" s="135">
        <v>1</v>
      </c>
      <c r="O7" s="84">
        <f>M7*N7</f>
        <v>0</v>
      </c>
      <c r="P7" s="84">
        <f>F7*O7</f>
        <v>0</v>
      </c>
    </row>
    <row r="8" spans="1:16" ht="13.5" customHeight="1" hidden="1" thickBot="1">
      <c r="A8" s="127"/>
      <c r="B8" s="127"/>
      <c r="C8" s="127"/>
      <c r="D8" s="127" t="s">
        <v>122</v>
      </c>
      <c r="E8" s="127"/>
      <c r="F8" s="127"/>
      <c r="G8" s="134">
        <v>7159</v>
      </c>
      <c r="H8" s="134"/>
      <c r="I8" s="134"/>
      <c r="J8" s="134"/>
      <c r="K8" s="134"/>
      <c r="L8" s="84">
        <f>G8*(1+H8+I8+J8+K8)</f>
        <v>7159</v>
      </c>
      <c r="M8" s="131"/>
      <c r="N8" s="135">
        <v>1</v>
      </c>
      <c r="O8" s="84">
        <f>M8*N8</f>
        <v>0</v>
      </c>
      <c r="P8" s="84">
        <f>F8*O8</f>
        <v>0</v>
      </c>
    </row>
    <row r="9" spans="1:16" ht="13.5" customHeight="1" hidden="1" thickBot="1">
      <c r="A9" s="127"/>
      <c r="B9" s="127"/>
      <c r="C9" s="127"/>
      <c r="D9" s="129" t="s">
        <v>122</v>
      </c>
      <c r="E9" s="127"/>
      <c r="F9" s="127"/>
      <c r="G9" s="135">
        <v>7159</v>
      </c>
      <c r="H9" s="134"/>
      <c r="I9" s="134"/>
      <c r="J9" s="134"/>
      <c r="K9" s="134"/>
      <c r="L9" s="84">
        <f>G9*(1+H9+I9+J9+K9)</f>
        <v>7159</v>
      </c>
      <c r="M9" s="131"/>
      <c r="N9" s="135">
        <v>1</v>
      </c>
      <c r="O9" s="84">
        <f>M9*N9</f>
        <v>0</v>
      </c>
      <c r="P9" s="84">
        <f>F9*O9</f>
        <v>0</v>
      </c>
    </row>
    <row r="10" spans="1:16" s="77" customFormat="1" ht="13.5" thickBot="1">
      <c r="A10" s="249" t="s">
        <v>157</v>
      </c>
      <c r="B10" s="250"/>
      <c r="C10" s="250"/>
      <c r="D10" s="143"/>
      <c r="E10" s="143"/>
      <c r="F10" s="87">
        <f>SUM(F5:F9)</f>
        <v>0</v>
      </c>
      <c r="G10" s="88"/>
      <c r="H10" s="88"/>
      <c r="I10" s="88"/>
      <c r="J10" s="88"/>
      <c r="K10" s="88"/>
      <c r="L10" s="88"/>
      <c r="M10" s="162"/>
      <c r="N10" s="88"/>
      <c r="O10" s="88"/>
      <c r="P10" s="87">
        <f>SUM(P5:P9)</f>
        <v>0</v>
      </c>
    </row>
    <row r="11" spans="1:16" ht="12.75" customHeight="1">
      <c r="A11" s="128"/>
      <c r="B11" s="128"/>
      <c r="C11" s="128"/>
      <c r="D11" s="128" t="s">
        <v>123</v>
      </c>
      <c r="E11" s="128"/>
      <c r="F11" s="128"/>
      <c r="G11" s="136">
        <v>7159</v>
      </c>
      <c r="H11" s="136"/>
      <c r="I11" s="136"/>
      <c r="J11" s="136"/>
      <c r="K11" s="136"/>
      <c r="L11" s="86">
        <f>G11*(1+H11+I11+J11+K11)</f>
        <v>7159</v>
      </c>
      <c r="M11" s="161"/>
      <c r="N11" s="136">
        <v>1</v>
      </c>
      <c r="O11" s="86">
        <f>M11*N11</f>
        <v>0</v>
      </c>
      <c r="P11" s="86">
        <f>F11*O11</f>
        <v>0</v>
      </c>
    </row>
    <row r="12" spans="1:16" ht="18" customHeight="1">
      <c r="A12" s="128"/>
      <c r="B12" s="128"/>
      <c r="C12" s="128"/>
      <c r="D12" s="128" t="s">
        <v>123</v>
      </c>
      <c r="E12" s="128"/>
      <c r="F12" s="128"/>
      <c r="G12" s="136">
        <v>7159</v>
      </c>
      <c r="H12" s="136"/>
      <c r="I12" s="136"/>
      <c r="J12" s="136"/>
      <c r="K12" s="136"/>
      <c r="L12" s="86">
        <f>G12*(1+H12+I12+J12+K12)</f>
        <v>7159</v>
      </c>
      <c r="M12" s="161"/>
      <c r="N12" s="136">
        <v>1</v>
      </c>
      <c r="O12" s="86">
        <f>M12*N12</f>
        <v>0</v>
      </c>
      <c r="P12" s="86">
        <f>F12*O12</f>
        <v>0</v>
      </c>
    </row>
    <row r="13" spans="1:16" ht="12.75">
      <c r="A13" s="128"/>
      <c r="B13" s="128"/>
      <c r="C13" s="128"/>
      <c r="D13" s="128" t="s">
        <v>123</v>
      </c>
      <c r="E13" s="128"/>
      <c r="F13" s="128"/>
      <c r="G13" s="136">
        <v>7159</v>
      </c>
      <c r="H13" s="136"/>
      <c r="I13" s="136"/>
      <c r="J13" s="136"/>
      <c r="K13" s="136"/>
      <c r="L13" s="86">
        <f>G13*(1+H13+I13+J13+K13)</f>
        <v>7159</v>
      </c>
      <c r="M13" s="161"/>
      <c r="N13" s="136">
        <v>1</v>
      </c>
      <c r="O13" s="86">
        <f>M13*N13</f>
        <v>0</v>
      </c>
      <c r="P13" s="86">
        <f>F13*O13</f>
        <v>0</v>
      </c>
    </row>
    <row r="14" spans="1:16" ht="13.5" thickBot="1">
      <c r="A14" s="128"/>
      <c r="B14" s="128"/>
      <c r="C14" s="128"/>
      <c r="D14" s="129" t="s">
        <v>124</v>
      </c>
      <c r="E14" s="128"/>
      <c r="F14" s="128"/>
      <c r="G14" s="135">
        <v>7159</v>
      </c>
      <c r="H14" s="136"/>
      <c r="I14" s="136"/>
      <c r="J14" s="136"/>
      <c r="K14" s="136"/>
      <c r="L14" s="84">
        <f>G14*(1+H14+I14+J14+K14)</f>
        <v>7159</v>
      </c>
      <c r="M14" s="131"/>
      <c r="N14" s="136">
        <v>1</v>
      </c>
      <c r="O14" s="84">
        <f>M14*N14</f>
        <v>0</v>
      </c>
      <c r="P14" s="84">
        <f>F14*O14</f>
        <v>0</v>
      </c>
    </row>
    <row r="15" spans="1:16" s="77" customFormat="1" ht="15.75" customHeight="1">
      <c r="A15" s="247" t="s">
        <v>158</v>
      </c>
      <c r="B15" s="248"/>
      <c r="C15" s="248"/>
      <c r="D15" s="144"/>
      <c r="E15" s="144"/>
      <c r="F15" s="98">
        <f>SUM(F11:F14)</f>
        <v>0</v>
      </c>
      <c r="G15" s="164"/>
      <c r="H15" s="164"/>
      <c r="I15" s="164"/>
      <c r="J15" s="164"/>
      <c r="K15" s="164"/>
      <c r="L15" s="164">
        <v>0</v>
      </c>
      <c r="M15" s="160"/>
      <c r="N15" s="164"/>
      <c r="O15" s="164"/>
      <c r="P15" s="164">
        <f>SUM(P11:P14)</f>
        <v>0</v>
      </c>
    </row>
    <row r="16" spans="1:16" ht="14.25" customHeight="1">
      <c r="A16" s="127"/>
      <c r="B16" s="127"/>
      <c r="C16" s="127"/>
      <c r="D16" s="127" t="s">
        <v>125</v>
      </c>
      <c r="E16" s="127"/>
      <c r="F16" s="127"/>
      <c r="G16" s="134">
        <v>7159</v>
      </c>
      <c r="H16" s="134"/>
      <c r="I16" s="134"/>
      <c r="J16" s="134"/>
      <c r="K16" s="134"/>
      <c r="L16" s="75">
        <f>G16*(1+H16+I16+J16+K16)</f>
        <v>7159</v>
      </c>
      <c r="M16" s="131"/>
      <c r="N16" s="134">
        <v>1</v>
      </c>
      <c r="O16" s="75">
        <f>M16*N16</f>
        <v>0</v>
      </c>
      <c r="P16" s="75">
        <f>F16*O16</f>
        <v>0</v>
      </c>
    </row>
    <row r="17" spans="1:16" ht="12.75" hidden="1">
      <c r="A17" s="127"/>
      <c r="B17" s="127"/>
      <c r="C17" s="127"/>
      <c r="D17" s="127" t="s">
        <v>125</v>
      </c>
      <c r="E17" s="127"/>
      <c r="F17" s="127"/>
      <c r="G17" s="134">
        <v>7159</v>
      </c>
      <c r="H17" s="134"/>
      <c r="I17" s="134"/>
      <c r="J17" s="134"/>
      <c r="K17" s="134"/>
      <c r="L17" s="75">
        <f aca="true" t="shared" si="0" ref="L17:L32">G17*(1+H17+I17+J17+K17)</f>
        <v>7159</v>
      </c>
      <c r="M17" s="131"/>
      <c r="N17" s="134">
        <v>1</v>
      </c>
      <c r="O17" s="75">
        <f aca="true" t="shared" si="1" ref="O17:O22">M17*N17</f>
        <v>0</v>
      </c>
      <c r="P17" s="75">
        <f aca="true" t="shared" si="2" ref="P17:P22">F17*O17</f>
        <v>0</v>
      </c>
    </row>
    <row r="18" spans="1:16" ht="12.75" hidden="1">
      <c r="A18" s="127"/>
      <c r="B18" s="127"/>
      <c r="C18" s="127"/>
      <c r="D18" s="127" t="s">
        <v>125</v>
      </c>
      <c r="E18" s="127"/>
      <c r="F18" s="127"/>
      <c r="G18" s="134">
        <v>7159</v>
      </c>
      <c r="H18" s="134"/>
      <c r="I18" s="134"/>
      <c r="J18" s="134"/>
      <c r="K18" s="134"/>
      <c r="L18" s="75">
        <f t="shared" si="0"/>
        <v>7159</v>
      </c>
      <c r="M18" s="131"/>
      <c r="N18" s="134">
        <v>1</v>
      </c>
      <c r="O18" s="75">
        <f t="shared" si="1"/>
        <v>0</v>
      </c>
      <c r="P18" s="75">
        <f t="shared" si="2"/>
        <v>0</v>
      </c>
    </row>
    <row r="19" spans="1:16" ht="12.75" hidden="1">
      <c r="A19" s="127"/>
      <c r="B19" s="127"/>
      <c r="C19" s="127"/>
      <c r="D19" s="127" t="s">
        <v>125</v>
      </c>
      <c r="E19" s="127"/>
      <c r="F19" s="127"/>
      <c r="G19" s="134">
        <v>7159</v>
      </c>
      <c r="H19" s="134"/>
      <c r="I19" s="134"/>
      <c r="J19" s="134"/>
      <c r="K19" s="134"/>
      <c r="L19" s="75">
        <f t="shared" si="0"/>
        <v>7159</v>
      </c>
      <c r="M19" s="131"/>
      <c r="N19" s="134">
        <v>1</v>
      </c>
      <c r="O19" s="75">
        <f t="shared" si="1"/>
        <v>0</v>
      </c>
      <c r="P19" s="75">
        <f t="shared" si="2"/>
        <v>0</v>
      </c>
    </row>
    <row r="20" spans="1:16" ht="12.75" hidden="1">
      <c r="A20" s="127"/>
      <c r="B20" s="127"/>
      <c r="C20" s="127"/>
      <c r="D20" s="127" t="s">
        <v>125</v>
      </c>
      <c r="E20" s="127"/>
      <c r="F20" s="127"/>
      <c r="G20" s="134">
        <v>7159</v>
      </c>
      <c r="H20" s="134"/>
      <c r="I20" s="134"/>
      <c r="J20" s="134"/>
      <c r="K20" s="134"/>
      <c r="L20" s="75">
        <f t="shared" si="0"/>
        <v>7159</v>
      </c>
      <c r="M20" s="131"/>
      <c r="N20" s="134">
        <v>1</v>
      </c>
      <c r="O20" s="75">
        <f t="shared" si="1"/>
        <v>0</v>
      </c>
      <c r="P20" s="75">
        <f t="shared" si="2"/>
        <v>0</v>
      </c>
    </row>
    <row r="21" spans="1:16" ht="12.75" hidden="1">
      <c r="A21" s="127"/>
      <c r="B21" s="127"/>
      <c r="C21" s="127"/>
      <c r="D21" s="127" t="s">
        <v>125</v>
      </c>
      <c r="E21" s="127"/>
      <c r="F21" s="127"/>
      <c r="G21" s="134">
        <v>7159</v>
      </c>
      <c r="H21" s="134"/>
      <c r="I21" s="134"/>
      <c r="J21" s="134"/>
      <c r="K21" s="134"/>
      <c r="L21" s="75">
        <f t="shared" si="0"/>
        <v>7159</v>
      </c>
      <c r="M21" s="131"/>
      <c r="N21" s="134">
        <v>1</v>
      </c>
      <c r="O21" s="75">
        <f t="shared" si="1"/>
        <v>0</v>
      </c>
      <c r="P21" s="75">
        <f t="shared" si="2"/>
        <v>0</v>
      </c>
    </row>
    <row r="22" spans="1:16" ht="12.75" hidden="1">
      <c r="A22" s="127"/>
      <c r="B22" s="127"/>
      <c r="C22" s="127"/>
      <c r="D22" s="127" t="s">
        <v>125</v>
      </c>
      <c r="E22" s="127"/>
      <c r="F22" s="127"/>
      <c r="G22" s="134">
        <v>7159</v>
      </c>
      <c r="H22" s="134"/>
      <c r="I22" s="134"/>
      <c r="J22" s="134"/>
      <c r="K22" s="134"/>
      <c r="L22" s="75">
        <f t="shared" si="0"/>
        <v>7159</v>
      </c>
      <c r="M22" s="131"/>
      <c r="N22" s="134">
        <v>1</v>
      </c>
      <c r="O22" s="75">
        <f t="shared" si="1"/>
        <v>0</v>
      </c>
      <c r="P22" s="75">
        <f t="shared" si="2"/>
        <v>0</v>
      </c>
    </row>
    <row r="23" spans="1:16" ht="12.75" hidden="1">
      <c r="A23" s="127"/>
      <c r="B23" s="127"/>
      <c r="C23" s="127"/>
      <c r="D23" s="127" t="s">
        <v>125</v>
      </c>
      <c r="E23" s="127"/>
      <c r="F23" s="127"/>
      <c r="G23" s="134">
        <v>7159</v>
      </c>
      <c r="H23" s="134"/>
      <c r="I23" s="134"/>
      <c r="J23" s="134"/>
      <c r="K23" s="134"/>
      <c r="L23" s="75">
        <f t="shared" si="0"/>
        <v>7159</v>
      </c>
      <c r="M23" s="131"/>
      <c r="N23" s="134">
        <v>1</v>
      </c>
      <c r="O23" s="75">
        <f>M23*N23</f>
        <v>0</v>
      </c>
      <c r="P23" s="75">
        <f>F23*O23</f>
        <v>0</v>
      </c>
    </row>
    <row r="24" spans="1:16" s="77" customFormat="1" ht="11.25" customHeight="1" hidden="1">
      <c r="A24" s="127"/>
      <c r="B24" s="127"/>
      <c r="C24" s="127"/>
      <c r="D24" s="127" t="s">
        <v>125</v>
      </c>
      <c r="E24" s="127"/>
      <c r="F24" s="127"/>
      <c r="G24" s="134">
        <v>7159</v>
      </c>
      <c r="H24" s="134"/>
      <c r="I24" s="134"/>
      <c r="J24" s="134"/>
      <c r="K24" s="134"/>
      <c r="L24" s="75">
        <f t="shared" si="0"/>
        <v>7159</v>
      </c>
      <c r="M24" s="131"/>
      <c r="N24" s="134">
        <v>1</v>
      </c>
      <c r="O24" s="75">
        <f aca="true" t="shared" si="3" ref="O24:O29">M24*N24</f>
        <v>0</v>
      </c>
      <c r="P24" s="75">
        <f aca="true" t="shared" si="4" ref="P24:P29">F24*O24</f>
        <v>0</v>
      </c>
    </row>
    <row r="25" spans="1:16" ht="12.75" hidden="1">
      <c r="A25" s="127"/>
      <c r="B25" s="127"/>
      <c r="C25" s="127"/>
      <c r="D25" s="127" t="s">
        <v>125</v>
      </c>
      <c r="E25" s="127"/>
      <c r="F25" s="127"/>
      <c r="G25" s="134">
        <v>7159</v>
      </c>
      <c r="H25" s="134"/>
      <c r="I25" s="134"/>
      <c r="J25" s="134"/>
      <c r="K25" s="134"/>
      <c r="L25" s="75">
        <f t="shared" si="0"/>
        <v>7159</v>
      </c>
      <c r="M25" s="131"/>
      <c r="N25" s="134">
        <v>1</v>
      </c>
      <c r="O25" s="75">
        <f t="shared" si="3"/>
        <v>0</v>
      </c>
      <c r="P25" s="75">
        <f t="shared" si="4"/>
        <v>0</v>
      </c>
    </row>
    <row r="26" spans="1:16" ht="12.75" hidden="1">
      <c r="A26" s="127"/>
      <c r="B26" s="127"/>
      <c r="C26" s="127"/>
      <c r="D26" s="127" t="s">
        <v>125</v>
      </c>
      <c r="E26" s="127"/>
      <c r="F26" s="127"/>
      <c r="G26" s="134">
        <v>7159</v>
      </c>
      <c r="H26" s="134"/>
      <c r="I26" s="134"/>
      <c r="J26" s="134"/>
      <c r="K26" s="134"/>
      <c r="L26" s="75">
        <f t="shared" si="0"/>
        <v>7159</v>
      </c>
      <c r="M26" s="131"/>
      <c r="N26" s="134">
        <v>1</v>
      </c>
      <c r="O26" s="75">
        <f t="shared" si="3"/>
        <v>0</v>
      </c>
      <c r="P26" s="75">
        <f t="shared" si="4"/>
        <v>0</v>
      </c>
    </row>
    <row r="27" spans="1:16" ht="12.75" hidden="1">
      <c r="A27" s="127"/>
      <c r="B27" s="127"/>
      <c r="C27" s="127"/>
      <c r="D27" s="127" t="s">
        <v>125</v>
      </c>
      <c r="E27" s="127"/>
      <c r="F27" s="127"/>
      <c r="G27" s="134">
        <v>7159</v>
      </c>
      <c r="H27" s="134"/>
      <c r="I27" s="134"/>
      <c r="J27" s="134"/>
      <c r="K27" s="134"/>
      <c r="L27" s="75">
        <f t="shared" si="0"/>
        <v>7159</v>
      </c>
      <c r="M27" s="131"/>
      <c r="N27" s="134">
        <v>1</v>
      </c>
      <c r="O27" s="75">
        <f t="shared" si="3"/>
        <v>0</v>
      </c>
      <c r="P27" s="75">
        <f t="shared" si="4"/>
        <v>0</v>
      </c>
    </row>
    <row r="28" spans="1:16" ht="12.75" hidden="1">
      <c r="A28" s="127"/>
      <c r="B28" s="127"/>
      <c r="C28" s="127"/>
      <c r="D28" s="127" t="s">
        <v>125</v>
      </c>
      <c r="E28" s="127"/>
      <c r="F28" s="127"/>
      <c r="G28" s="134">
        <v>7159</v>
      </c>
      <c r="H28" s="134"/>
      <c r="I28" s="134"/>
      <c r="J28" s="134"/>
      <c r="K28" s="134"/>
      <c r="L28" s="75">
        <f t="shared" si="0"/>
        <v>7159</v>
      </c>
      <c r="M28" s="131"/>
      <c r="N28" s="134">
        <v>1</v>
      </c>
      <c r="O28" s="75">
        <f t="shared" si="3"/>
        <v>0</v>
      </c>
      <c r="P28" s="75">
        <f t="shared" si="4"/>
        <v>0</v>
      </c>
    </row>
    <row r="29" spans="1:16" ht="12.75" hidden="1">
      <c r="A29" s="127"/>
      <c r="B29" s="127"/>
      <c r="C29" s="127"/>
      <c r="D29" s="127" t="s">
        <v>125</v>
      </c>
      <c r="E29" s="127"/>
      <c r="F29" s="127"/>
      <c r="G29" s="134">
        <v>7159</v>
      </c>
      <c r="H29" s="134"/>
      <c r="I29" s="134"/>
      <c r="J29" s="134"/>
      <c r="K29" s="134"/>
      <c r="L29" s="75">
        <f t="shared" si="0"/>
        <v>7159</v>
      </c>
      <c r="M29" s="131"/>
      <c r="N29" s="134">
        <v>1</v>
      </c>
      <c r="O29" s="75">
        <f t="shared" si="3"/>
        <v>0</v>
      </c>
      <c r="P29" s="75">
        <f t="shared" si="4"/>
        <v>0</v>
      </c>
    </row>
    <row r="30" spans="1:16" ht="12.75" hidden="1">
      <c r="A30" s="127"/>
      <c r="B30" s="127"/>
      <c r="C30" s="127"/>
      <c r="D30" s="127" t="s">
        <v>125</v>
      </c>
      <c r="E30" s="127"/>
      <c r="F30" s="127"/>
      <c r="G30" s="134">
        <v>7159</v>
      </c>
      <c r="H30" s="134"/>
      <c r="I30" s="134"/>
      <c r="J30" s="134"/>
      <c r="K30" s="134"/>
      <c r="L30" s="75">
        <f t="shared" si="0"/>
        <v>7159</v>
      </c>
      <c r="M30" s="131"/>
      <c r="N30" s="134">
        <v>1</v>
      </c>
      <c r="O30" s="75">
        <f>M30*N30</f>
        <v>0</v>
      </c>
      <c r="P30" s="75">
        <f>F30*O30</f>
        <v>0</v>
      </c>
    </row>
    <row r="31" spans="1:16" ht="12.75" hidden="1">
      <c r="A31" s="127"/>
      <c r="B31" s="127"/>
      <c r="C31" s="127"/>
      <c r="D31" s="127" t="s">
        <v>125</v>
      </c>
      <c r="E31" s="127"/>
      <c r="F31" s="127"/>
      <c r="G31" s="134">
        <v>7159</v>
      </c>
      <c r="H31" s="134"/>
      <c r="I31" s="134"/>
      <c r="J31" s="134"/>
      <c r="K31" s="134"/>
      <c r="L31" s="75">
        <f t="shared" si="0"/>
        <v>7159</v>
      </c>
      <c r="M31" s="131"/>
      <c r="N31" s="134">
        <v>1</v>
      </c>
      <c r="O31" s="75">
        <f>M31*N31</f>
        <v>0</v>
      </c>
      <c r="P31" s="75">
        <f>F31*O31</f>
        <v>0</v>
      </c>
    </row>
    <row r="32" spans="1:16" ht="12.75" hidden="1">
      <c r="A32" s="127"/>
      <c r="B32" s="127"/>
      <c r="C32" s="127"/>
      <c r="D32" s="127" t="s">
        <v>125</v>
      </c>
      <c r="E32" s="127"/>
      <c r="F32" s="127"/>
      <c r="G32" s="134">
        <v>7159</v>
      </c>
      <c r="H32" s="134"/>
      <c r="I32" s="134"/>
      <c r="J32" s="134"/>
      <c r="K32" s="134"/>
      <c r="L32" s="75">
        <f t="shared" si="0"/>
        <v>7159</v>
      </c>
      <c r="M32" s="131"/>
      <c r="N32" s="134">
        <v>1</v>
      </c>
      <c r="O32" s="75">
        <f>M32*N32</f>
        <v>0</v>
      </c>
      <c r="P32" s="75">
        <f>F32*O32</f>
        <v>0</v>
      </c>
    </row>
    <row r="33" spans="1:16" s="77" customFormat="1" ht="13.5" customHeight="1" thickBot="1">
      <c r="A33" s="236" t="s">
        <v>159</v>
      </c>
      <c r="B33" s="237"/>
      <c r="C33" s="237"/>
      <c r="D33" s="167"/>
      <c r="E33" s="167"/>
      <c r="F33" s="165">
        <f>SUM(F16:F32)</f>
        <v>0</v>
      </c>
      <c r="G33" s="166"/>
      <c r="H33" s="166"/>
      <c r="I33" s="166"/>
      <c r="J33" s="166"/>
      <c r="K33" s="166"/>
      <c r="L33" s="166"/>
      <c r="M33" s="161"/>
      <c r="N33" s="166"/>
      <c r="O33" s="166"/>
      <c r="P33" s="166">
        <f>SUM(P16:P32)</f>
        <v>0</v>
      </c>
    </row>
    <row r="34" spans="1:16" ht="12.75" hidden="1">
      <c r="A34" s="127"/>
      <c r="B34" s="127"/>
      <c r="C34" s="127"/>
      <c r="D34" s="127" t="s">
        <v>192</v>
      </c>
      <c r="E34" s="127"/>
      <c r="F34" s="127"/>
      <c r="G34" s="134">
        <v>7159</v>
      </c>
      <c r="H34" s="134"/>
      <c r="I34" s="134"/>
      <c r="J34" s="134"/>
      <c r="K34" s="134"/>
      <c r="L34" s="75">
        <f>G34*(1+H34+I34+J34+K34)</f>
        <v>7159</v>
      </c>
      <c r="M34" s="131"/>
      <c r="N34" s="134">
        <v>1</v>
      </c>
      <c r="O34" s="75">
        <f>M34*N34</f>
        <v>0</v>
      </c>
      <c r="P34" s="75">
        <f>F34*O34</f>
        <v>0</v>
      </c>
    </row>
    <row r="35" spans="1:16" ht="1.5" customHeight="1" hidden="1">
      <c r="A35" s="127"/>
      <c r="B35" s="127"/>
      <c r="C35" s="127"/>
      <c r="D35" s="127" t="s">
        <v>192</v>
      </c>
      <c r="E35" s="127"/>
      <c r="F35" s="127"/>
      <c r="G35" s="134">
        <v>7159</v>
      </c>
      <c r="H35" s="134"/>
      <c r="I35" s="134"/>
      <c r="J35" s="134"/>
      <c r="K35" s="134"/>
      <c r="L35" s="75">
        <f aca="true" t="shared" si="5" ref="L35:L50">G35*(1+H35+I35+J35+K35)</f>
        <v>7159</v>
      </c>
      <c r="M35" s="131"/>
      <c r="N35" s="134">
        <v>1</v>
      </c>
      <c r="O35" s="75">
        <f aca="true" t="shared" si="6" ref="O35:O40">M35*N35</f>
        <v>0</v>
      </c>
      <c r="P35" s="75">
        <f aca="true" t="shared" si="7" ref="P35:P40">F35*O35</f>
        <v>0</v>
      </c>
    </row>
    <row r="36" spans="1:16" ht="12.75" hidden="1">
      <c r="A36" s="127"/>
      <c r="B36" s="127"/>
      <c r="C36" s="127"/>
      <c r="D36" s="127" t="s">
        <v>192</v>
      </c>
      <c r="E36" s="127"/>
      <c r="F36" s="127"/>
      <c r="G36" s="134">
        <v>7159</v>
      </c>
      <c r="H36" s="134"/>
      <c r="I36" s="134"/>
      <c r="J36" s="134"/>
      <c r="K36" s="134"/>
      <c r="L36" s="75">
        <f t="shared" si="5"/>
        <v>7159</v>
      </c>
      <c r="M36" s="131"/>
      <c r="N36" s="134">
        <v>1</v>
      </c>
      <c r="O36" s="75">
        <f t="shared" si="6"/>
        <v>0</v>
      </c>
      <c r="P36" s="75">
        <f t="shared" si="7"/>
        <v>0</v>
      </c>
    </row>
    <row r="37" spans="1:16" ht="12.75" hidden="1">
      <c r="A37" s="127"/>
      <c r="B37" s="127"/>
      <c r="C37" s="127"/>
      <c r="D37" s="127" t="s">
        <v>192</v>
      </c>
      <c r="E37" s="127"/>
      <c r="F37" s="127"/>
      <c r="G37" s="134">
        <v>7159</v>
      </c>
      <c r="H37" s="134"/>
      <c r="I37" s="134"/>
      <c r="J37" s="134"/>
      <c r="K37" s="134"/>
      <c r="L37" s="75">
        <f t="shared" si="5"/>
        <v>7159</v>
      </c>
      <c r="M37" s="131"/>
      <c r="N37" s="134">
        <v>1</v>
      </c>
      <c r="O37" s="75">
        <f t="shared" si="6"/>
        <v>0</v>
      </c>
      <c r="P37" s="75">
        <f t="shared" si="7"/>
        <v>0</v>
      </c>
    </row>
    <row r="38" spans="1:16" s="77" customFormat="1" ht="12.75" hidden="1">
      <c r="A38" s="127"/>
      <c r="B38" s="127"/>
      <c r="C38" s="127"/>
      <c r="D38" s="127" t="s">
        <v>192</v>
      </c>
      <c r="E38" s="127"/>
      <c r="F38" s="127"/>
      <c r="G38" s="134">
        <v>7159</v>
      </c>
      <c r="H38" s="134"/>
      <c r="I38" s="134"/>
      <c r="J38" s="134"/>
      <c r="K38" s="134"/>
      <c r="L38" s="75">
        <f t="shared" si="5"/>
        <v>7159</v>
      </c>
      <c r="M38" s="131"/>
      <c r="N38" s="134">
        <v>1</v>
      </c>
      <c r="O38" s="75">
        <f t="shared" si="6"/>
        <v>0</v>
      </c>
      <c r="P38" s="75">
        <f t="shared" si="7"/>
        <v>0</v>
      </c>
    </row>
    <row r="39" spans="1:16" ht="12.75" hidden="1">
      <c r="A39" s="127"/>
      <c r="B39" s="127"/>
      <c r="C39" s="127"/>
      <c r="D39" s="127" t="s">
        <v>192</v>
      </c>
      <c r="E39" s="127"/>
      <c r="F39" s="127"/>
      <c r="G39" s="134">
        <v>7159</v>
      </c>
      <c r="H39" s="134"/>
      <c r="I39" s="134"/>
      <c r="J39" s="134"/>
      <c r="K39" s="134"/>
      <c r="L39" s="75">
        <f t="shared" si="5"/>
        <v>7159</v>
      </c>
      <c r="M39" s="131"/>
      <c r="N39" s="134">
        <v>1</v>
      </c>
      <c r="O39" s="75">
        <f t="shared" si="6"/>
        <v>0</v>
      </c>
      <c r="P39" s="75">
        <f t="shared" si="7"/>
        <v>0</v>
      </c>
    </row>
    <row r="40" spans="1:16" ht="12.75" hidden="1">
      <c r="A40" s="127"/>
      <c r="B40" s="127"/>
      <c r="C40" s="127"/>
      <c r="D40" s="127" t="s">
        <v>192</v>
      </c>
      <c r="E40" s="127"/>
      <c r="F40" s="127"/>
      <c r="G40" s="134">
        <v>7159</v>
      </c>
      <c r="H40" s="134"/>
      <c r="I40" s="134"/>
      <c r="J40" s="134"/>
      <c r="K40" s="134"/>
      <c r="L40" s="75">
        <f t="shared" si="5"/>
        <v>7159</v>
      </c>
      <c r="M40" s="131"/>
      <c r="N40" s="134">
        <v>1</v>
      </c>
      <c r="O40" s="75">
        <f t="shared" si="6"/>
        <v>0</v>
      </c>
      <c r="P40" s="75">
        <f t="shared" si="7"/>
        <v>0</v>
      </c>
    </row>
    <row r="41" spans="1:16" s="77" customFormat="1" ht="12.75" hidden="1">
      <c r="A41" s="127"/>
      <c r="B41" s="127"/>
      <c r="C41" s="127"/>
      <c r="D41" s="127" t="s">
        <v>192</v>
      </c>
      <c r="E41" s="127"/>
      <c r="F41" s="127"/>
      <c r="G41" s="134">
        <v>7159</v>
      </c>
      <c r="H41" s="134"/>
      <c r="I41" s="134"/>
      <c r="J41" s="134"/>
      <c r="K41" s="134"/>
      <c r="L41" s="75">
        <f t="shared" si="5"/>
        <v>7159</v>
      </c>
      <c r="M41" s="131"/>
      <c r="N41" s="134">
        <v>1</v>
      </c>
      <c r="O41" s="75">
        <f>M41*N41</f>
        <v>0</v>
      </c>
      <c r="P41" s="75">
        <f>F41*O41</f>
        <v>0</v>
      </c>
    </row>
    <row r="42" spans="1:19" ht="12.75" hidden="1">
      <c r="A42" s="127"/>
      <c r="B42" s="127"/>
      <c r="C42" s="127"/>
      <c r="D42" s="127" t="s">
        <v>192</v>
      </c>
      <c r="E42" s="127"/>
      <c r="F42" s="127"/>
      <c r="G42" s="134">
        <v>7159</v>
      </c>
      <c r="H42" s="134"/>
      <c r="I42" s="134"/>
      <c r="J42" s="134"/>
      <c r="K42" s="134"/>
      <c r="L42" s="75">
        <f t="shared" si="5"/>
        <v>7159</v>
      </c>
      <c r="M42" s="131"/>
      <c r="N42" s="134">
        <v>1</v>
      </c>
      <c r="O42" s="75">
        <f aca="true" t="shared" si="8" ref="O42:O47">M42*N42</f>
        <v>0</v>
      </c>
      <c r="P42" s="75">
        <f aca="true" t="shared" si="9" ref="P42:P47">F42*O42</f>
        <v>0</v>
      </c>
      <c r="S42" s="138"/>
    </row>
    <row r="43" spans="1:16" ht="12.75" hidden="1">
      <c r="A43" s="127"/>
      <c r="B43" s="127"/>
      <c r="C43" s="127"/>
      <c r="D43" s="127" t="s">
        <v>192</v>
      </c>
      <c r="E43" s="127"/>
      <c r="F43" s="127"/>
      <c r="G43" s="134">
        <v>7159</v>
      </c>
      <c r="H43" s="134"/>
      <c r="I43" s="134"/>
      <c r="J43" s="134"/>
      <c r="K43" s="134"/>
      <c r="L43" s="75">
        <f t="shared" si="5"/>
        <v>7159</v>
      </c>
      <c r="M43" s="131"/>
      <c r="N43" s="134">
        <v>1</v>
      </c>
      <c r="O43" s="75">
        <f t="shared" si="8"/>
        <v>0</v>
      </c>
      <c r="P43" s="75">
        <f t="shared" si="9"/>
        <v>0</v>
      </c>
    </row>
    <row r="44" spans="1:19" ht="12.75" hidden="1">
      <c r="A44" s="127"/>
      <c r="B44" s="127"/>
      <c r="C44" s="127"/>
      <c r="D44" s="127" t="s">
        <v>192</v>
      </c>
      <c r="E44" s="127"/>
      <c r="F44" s="127"/>
      <c r="G44" s="134">
        <v>7159</v>
      </c>
      <c r="H44" s="134"/>
      <c r="I44" s="134"/>
      <c r="J44" s="134"/>
      <c r="K44" s="134"/>
      <c r="L44" s="75">
        <f t="shared" si="5"/>
        <v>7159</v>
      </c>
      <c r="M44" s="131"/>
      <c r="N44" s="134">
        <v>1</v>
      </c>
      <c r="O44" s="75">
        <f t="shared" si="8"/>
        <v>0</v>
      </c>
      <c r="P44" s="75">
        <f t="shared" si="9"/>
        <v>0</v>
      </c>
      <c r="S44" s="138"/>
    </row>
    <row r="45" spans="1:16" ht="12.75" hidden="1">
      <c r="A45" s="127"/>
      <c r="B45" s="127"/>
      <c r="C45" s="127"/>
      <c r="D45" s="127" t="s">
        <v>192</v>
      </c>
      <c r="E45" s="127"/>
      <c r="F45" s="127"/>
      <c r="G45" s="134">
        <v>7159</v>
      </c>
      <c r="H45" s="134"/>
      <c r="I45" s="134"/>
      <c r="J45" s="134"/>
      <c r="K45" s="134"/>
      <c r="L45" s="75">
        <f t="shared" si="5"/>
        <v>7159</v>
      </c>
      <c r="M45" s="131"/>
      <c r="N45" s="134">
        <v>1</v>
      </c>
      <c r="O45" s="75">
        <f t="shared" si="8"/>
        <v>0</v>
      </c>
      <c r="P45" s="75">
        <f t="shared" si="9"/>
        <v>0</v>
      </c>
    </row>
    <row r="46" spans="1:16" ht="12.75" hidden="1">
      <c r="A46" s="127"/>
      <c r="B46" s="127"/>
      <c r="C46" s="127"/>
      <c r="D46" s="127" t="s">
        <v>192</v>
      </c>
      <c r="E46" s="127"/>
      <c r="F46" s="127"/>
      <c r="G46" s="134">
        <v>7159</v>
      </c>
      <c r="H46" s="134"/>
      <c r="I46" s="134"/>
      <c r="J46" s="134"/>
      <c r="K46" s="134"/>
      <c r="L46" s="75">
        <f t="shared" si="5"/>
        <v>7159</v>
      </c>
      <c r="M46" s="131"/>
      <c r="N46" s="134">
        <v>1</v>
      </c>
      <c r="O46" s="75">
        <f t="shared" si="8"/>
        <v>0</v>
      </c>
      <c r="P46" s="75">
        <f t="shared" si="9"/>
        <v>0</v>
      </c>
    </row>
    <row r="47" spans="1:16" ht="12.75" hidden="1">
      <c r="A47" s="127"/>
      <c r="B47" s="127"/>
      <c r="C47" s="127"/>
      <c r="D47" s="127" t="s">
        <v>192</v>
      </c>
      <c r="E47" s="127"/>
      <c r="F47" s="127"/>
      <c r="G47" s="134">
        <v>7159</v>
      </c>
      <c r="H47" s="134"/>
      <c r="I47" s="134"/>
      <c r="J47" s="134"/>
      <c r="K47" s="134"/>
      <c r="L47" s="75">
        <f t="shared" si="5"/>
        <v>7159</v>
      </c>
      <c r="M47" s="131"/>
      <c r="N47" s="134">
        <v>1</v>
      </c>
      <c r="O47" s="75">
        <f t="shared" si="8"/>
        <v>0</v>
      </c>
      <c r="P47" s="75">
        <f t="shared" si="9"/>
        <v>0</v>
      </c>
    </row>
    <row r="48" spans="1:16" ht="12.75" hidden="1">
      <c r="A48" s="127"/>
      <c r="B48" s="127"/>
      <c r="C48" s="127"/>
      <c r="D48" s="127" t="s">
        <v>192</v>
      </c>
      <c r="E48" s="127"/>
      <c r="F48" s="127"/>
      <c r="G48" s="134">
        <v>7159</v>
      </c>
      <c r="H48" s="134"/>
      <c r="I48" s="134"/>
      <c r="J48" s="134"/>
      <c r="K48" s="134"/>
      <c r="L48" s="75">
        <f t="shared" si="5"/>
        <v>7159</v>
      </c>
      <c r="M48" s="131"/>
      <c r="N48" s="134">
        <v>1</v>
      </c>
      <c r="O48" s="75">
        <f>M48*N48</f>
        <v>0</v>
      </c>
      <c r="P48" s="75">
        <f>F48*O48</f>
        <v>0</v>
      </c>
    </row>
    <row r="49" spans="1:16" ht="12.75" hidden="1">
      <c r="A49" s="127"/>
      <c r="B49" s="127"/>
      <c r="C49" s="127"/>
      <c r="D49" s="127" t="s">
        <v>192</v>
      </c>
      <c r="E49" s="127"/>
      <c r="F49" s="127"/>
      <c r="G49" s="134">
        <v>7159</v>
      </c>
      <c r="H49" s="134"/>
      <c r="I49" s="134"/>
      <c r="J49" s="134"/>
      <c r="K49" s="134"/>
      <c r="L49" s="75">
        <f t="shared" si="5"/>
        <v>7159</v>
      </c>
      <c r="M49" s="131"/>
      <c r="N49" s="134">
        <v>1</v>
      </c>
      <c r="O49" s="75">
        <f>M49*N49</f>
        <v>0</v>
      </c>
      <c r="P49" s="75">
        <f>F49*O49</f>
        <v>0</v>
      </c>
    </row>
    <row r="50" spans="1:16" ht="12.75" hidden="1">
      <c r="A50" s="127"/>
      <c r="B50" s="127"/>
      <c r="C50" s="127"/>
      <c r="D50" s="127" t="s">
        <v>192</v>
      </c>
      <c r="E50" s="127"/>
      <c r="F50" s="127">
        <v>1</v>
      </c>
      <c r="G50" s="134">
        <v>7159</v>
      </c>
      <c r="H50" s="134"/>
      <c r="I50" s="134"/>
      <c r="J50" s="134"/>
      <c r="K50" s="134"/>
      <c r="L50" s="75">
        <f t="shared" si="5"/>
        <v>7159</v>
      </c>
      <c r="M50" s="131"/>
      <c r="N50" s="134">
        <v>1</v>
      </c>
      <c r="O50" s="75">
        <f>M50*N50</f>
        <v>0</v>
      </c>
      <c r="P50" s="75">
        <f>F50*O50</f>
        <v>0</v>
      </c>
    </row>
    <row r="51" spans="1:16" ht="13.5" hidden="1" thickBot="1">
      <c r="A51" s="236" t="s">
        <v>191</v>
      </c>
      <c r="B51" s="237"/>
      <c r="C51" s="237"/>
      <c r="D51" s="167"/>
      <c r="E51" s="167"/>
      <c r="F51" s="165"/>
      <c r="G51" s="166"/>
      <c r="H51" s="166"/>
      <c r="I51" s="166"/>
      <c r="J51" s="166"/>
      <c r="K51" s="166"/>
      <c r="L51" s="166"/>
      <c r="M51" s="161"/>
      <c r="N51" s="166"/>
      <c r="O51" s="166"/>
      <c r="P51" s="166"/>
    </row>
    <row r="52" spans="1:16" ht="13.5" thickBot="1">
      <c r="A52" s="128" t="s">
        <v>203</v>
      </c>
      <c r="B52" s="128"/>
      <c r="C52" s="128"/>
      <c r="D52" s="128" t="s">
        <v>126</v>
      </c>
      <c r="E52" s="128"/>
      <c r="F52" s="128"/>
      <c r="G52" s="136">
        <v>7159</v>
      </c>
      <c r="H52" s="136"/>
      <c r="I52" s="136"/>
      <c r="J52" s="136"/>
      <c r="K52" s="136"/>
      <c r="L52" s="86">
        <f>G52*(1+H52+I52+J52+K52)</f>
        <v>7159</v>
      </c>
      <c r="M52" s="131"/>
      <c r="N52" s="136">
        <v>1</v>
      </c>
      <c r="O52" s="86">
        <f>M52*N52</f>
        <v>0</v>
      </c>
      <c r="P52" s="86">
        <f>F52*O52</f>
        <v>0</v>
      </c>
    </row>
    <row r="53" spans="1:16" ht="13.5" hidden="1" thickBot="1">
      <c r="A53" s="128"/>
      <c r="B53" s="128"/>
      <c r="C53" s="128"/>
      <c r="D53" s="128" t="s">
        <v>126</v>
      </c>
      <c r="E53" s="128"/>
      <c r="F53" s="128"/>
      <c r="G53" s="136">
        <v>7159</v>
      </c>
      <c r="H53" s="136"/>
      <c r="I53" s="136"/>
      <c r="J53" s="136"/>
      <c r="K53" s="136"/>
      <c r="L53" s="86">
        <f>G53*(1+H53+I53+J53+K53)</f>
        <v>7159</v>
      </c>
      <c r="M53" s="131"/>
      <c r="N53" s="136">
        <v>1</v>
      </c>
      <c r="O53" s="86">
        <f>M53*N53</f>
        <v>0</v>
      </c>
      <c r="P53" s="86">
        <f>F53*O53</f>
        <v>0</v>
      </c>
    </row>
    <row r="54" spans="1:16" ht="13.5" hidden="1" thickBot="1">
      <c r="A54" s="128"/>
      <c r="B54" s="128"/>
      <c r="C54" s="128"/>
      <c r="D54" s="128" t="s">
        <v>126</v>
      </c>
      <c r="E54" s="128"/>
      <c r="F54" s="128"/>
      <c r="G54" s="136">
        <v>7159</v>
      </c>
      <c r="H54" s="136"/>
      <c r="I54" s="136"/>
      <c r="J54" s="136"/>
      <c r="K54" s="136"/>
      <c r="L54" s="86">
        <f>G54*(1+H54+I54+J54+K54)</f>
        <v>7159</v>
      </c>
      <c r="M54" s="131"/>
      <c r="N54" s="136">
        <v>1</v>
      </c>
      <c r="O54" s="86">
        <f>M54*N54</f>
        <v>0</v>
      </c>
      <c r="P54" s="86">
        <f>F54*O54</f>
        <v>0</v>
      </c>
    </row>
    <row r="55" spans="1:16" ht="13.5" hidden="1" thickBot="1">
      <c r="A55" s="128"/>
      <c r="B55" s="128"/>
      <c r="C55" s="128"/>
      <c r="D55" s="129" t="s">
        <v>193</v>
      </c>
      <c r="E55" s="128"/>
      <c r="F55" s="128"/>
      <c r="G55" s="135">
        <v>7159</v>
      </c>
      <c r="H55" s="136"/>
      <c r="I55" s="136"/>
      <c r="J55" s="136"/>
      <c r="K55" s="136"/>
      <c r="L55" s="84">
        <f>G55*(1+H55+I55+J55+K55)</f>
        <v>7159</v>
      </c>
      <c r="M55" s="131"/>
      <c r="N55" s="136">
        <v>1</v>
      </c>
      <c r="O55" s="86">
        <f>M55*N55</f>
        <v>0</v>
      </c>
      <c r="P55" s="86">
        <f>F55*O55</f>
        <v>0</v>
      </c>
    </row>
    <row r="56" spans="1:16" ht="13.5" thickBot="1">
      <c r="A56" s="244" t="s">
        <v>160</v>
      </c>
      <c r="B56" s="245"/>
      <c r="C56" s="246"/>
      <c r="D56" s="143"/>
      <c r="E56" s="143"/>
      <c r="F56" s="87">
        <f>SUM(F52:F55)</f>
        <v>0</v>
      </c>
      <c r="G56" s="88"/>
      <c r="H56" s="88"/>
      <c r="I56" s="88"/>
      <c r="J56" s="88"/>
      <c r="K56" s="88"/>
      <c r="L56" s="88"/>
      <c r="M56" s="131"/>
      <c r="N56" s="88"/>
      <c r="O56" s="88"/>
      <c r="P56" s="88">
        <f>SUM(P52:P55)</f>
        <v>0</v>
      </c>
    </row>
    <row r="57" spans="1:16" ht="12.75">
      <c r="A57" s="128"/>
      <c r="B57" s="128"/>
      <c r="C57" s="128"/>
      <c r="D57" s="128" t="s">
        <v>194</v>
      </c>
      <c r="E57" s="128"/>
      <c r="F57" s="128"/>
      <c r="G57" s="136">
        <v>7159</v>
      </c>
      <c r="H57" s="136"/>
      <c r="I57" s="136"/>
      <c r="J57" s="136"/>
      <c r="K57" s="136"/>
      <c r="L57" s="86">
        <f>G57*(1+H57+I57+J57+K57)</f>
        <v>7159</v>
      </c>
      <c r="M57" s="131"/>
      <c r="N57" s="136">
        <v>1</v>
      </c>
      <c r="O57" s="86">
        <f>M57*N57</f>
        <v>0</v>
      </c>
      <c r="P57" s="86">
        <f>F57*O57</f>
        <v>0</v>
      </c>
    </row>
    <row r="58" spans="1:16" ht="13.5" thickBot="1">
      <c r="A58" s="128"/>
      <c r="B58" s="128"/>
      <c r="C58" s="128"/>
      <c r="D58" s="129"/>
      <c r="E58" s="128"/>
      <c r="F58" s="128"/>
      <c r="G58" s="136">
        <v>7159</v>
      </c>
      <c r="H58" s="135"/>
      <c r="I58" s="135"/>
      <c r="J58" s="135"/>
      <c r="K58" s="135"/>
      <c r="L58" s="86"/>
      <c r="M58" s="131"/>
      <c r="N58" s="135">
        <v>1</v>
      </c>
      <c r="O58" s="84">
        <f>M58*N58</f>
        <v>0</v>
      </c>
      <c r="P58" s="84">
        <f>F58*O58</f>
        <v>0</v>
      </c>
    </row>
    <row r="59" spans="1:16" ht="13.5" thickBot="1">
      <c r="A59" s="244" t="s">
        <v>164</v>
      </c>
      <c r="B59" s="245"/>
      <c r="C59" s="246"/>
      <c r="D59" s="143"/>
      <c r="E59" s="143"/>
      <c r="F59" s="87">
        <f>SUM(F57:F58)</f>
        <v>0</v>
      </c>
      <c r="G59" s="88"/>
      <c r="H59" s="88"/>
      <c r="I59" s="88"/>
      <c r="J59" s="88"/>
      <c r="K59" s="88"/>
      <c r="L59" s="88">
        <v>0</v>
      </c>
      <c r="M59" s="131"/>
      <c r="N59" s="88"/>
      <c r="O59" s="88"/>
      <c r="P59" s="88">
        <f>SUM(P57:P58)</f>
        <v>0</v>
      </c>
    </row>
    <row r="60" spans="1:16" ht="12.75">
      <c r="A60" s="130"/>
      <c r="B60" s="130"/>
      <c r="C60" s="130"/>
      <c r="D60" s="128" t="s">
        <v>127</v>
      </c>
      <c r="E60" s="128"/>
      <c r="F60" s="128"/>
      <c r="G60" s="136">
        <v>7159</v>
      </c>
      <c r="H60" s="136"/>
      <c r="I60" s="136"/>
      <c r="J60" s="136"/>
      <c r="K60" s="136"/>
      <c r="L60" s="86">
        <f aca="true" t="shared" si="10" ref="L60:L86">G60*(1+H60+I60+J60+K60)</f>
        <v>7159</v>
      </c>
      <c r="M60" s="131"/>
      <c r="N60" s="137">
        <v>1</v>
      </c>
      <c r="O60" s="86">
        <f aca="true" t="shared" si="11" ref="O60:O86">M60*N60</f>
        <v>0</v>
      </c>
      <c r="P60" s="86">
        <f aca="true" t="shared" si="12" ref="P60:P86">F60*O60</f>
        <v>0</v>
      </c>
    </row>
    <row r="61" spans="1:16" ht="12.75">
      <c r="A61" s="130"/>
      <c r="B61" s="130"/>
      <c r="C61" s="130"/>
      <c r="D61" s="127" t="s">
        <v>127</v>
      </c>
      <c r="E61" s="128"/>
      <c r="F61" s="128"/>
      <c r="G61" s="134">
        <v>7159</v>
      </c>
      <c r="H61" s="136"/>
      <c r="I61" s="136"/>
      <c r="J61" s="136"/>
      <c r="K61" s="136"/>
      <c r="L61" s="75">
        <f t="shared" si="10"/>
        <v>7159</v>
      </c>
      <c r="M61" s="131"/>
      <c r="N61" s="137">
        <v>1</v>
      </c>
      <c r="O61" s="75">
        <f t="shared" si="11"/>
        <v>0</v>
      </c>
      <c r="P61" s="75">
        <f t="shared" si="12"/>
        <v>0</v>
      </c>
    </row>
    <row r="62" spans="1:16" ht="12.75">
      <c r="A62" s="130"/>
      <c r="B62" s="130"/>
      <c r="C62" s="130"/>
      <c r="D62" s="127" t="s">
        <v>127</v>
      </c>
      <c r="E62" s="128"/>
      <c r="F62" s="128"/>
      <c r="G62" s="134">
        <v>7159</v>
      </c>
      <c r="H62" s="136"/>
      <c r="I62" s="136"/>
      <c r="J62" s="136"/>
      <c r="K62" s="136"/>
      <c r="L62" s="75">
        <f>G62*(1+H62+I62+J62+K62)</f>
        <v>7159</v>
      </c>
      <c r="M62" s="131"/>
      <c r="N62" s="137">
        <v>1</v>
      </c>
      <c r="O62" s="75">
        <f>M62*N62</f>
        <v>0</v>
      </c>
      <c r="P62" s="75">
        <f>F62*O62</f>
        <v>0</v>
      </c>
    </row>
    <row r="63" spans="1:16" ht="12.75">
      <c r="A63" s="130"/>
      <c r="B63" s="130"/>
      <c r="C63" s="130"/>
      <c r="D63" s="127" t="s">
        <v>127</v>
      </c>
      <c r="E63" s="128"/>
      <c r="F63" s="128"/>
      <c r="G63" s="134">
        <v>7159</v>
      </c>
      <c r="H63" s="136"/>
      <c r="I63" s="136"/>
      <c r="J63" s="136"/>
      <c r="K63" s="136"/>
      <c r="L63" s="75">
        <f t="shared" si="10"/>
        <v>7159</v>
      </c>
      <c r="M63" s="131"/>
      <c r="N63" s="137">
        <v>1</v>
      </c>
      <c r="O63" s="75">
        <f t="shared" si="11"/>
        <v>0</v>
      </c>
      <c r="P63" s="75">
        <f t="shared" si="12"/>
        <v>0</v>
      </c>
    </row>
    <row r="64" spans="1:16" ht="12.75">
      <c r="A64" s="130"/>
      <c r="B64" s="130"/>
      <c r="C64" s="130"/>
      <c r="D64" s="127" t="s">
        <v>127</v>
      </c>
      <c r="E64" s="128"/>
      <c r="F64" s="128"/>
      <c r="G64" s="134">
        <v>7159</v>
      </c>
      <c r="H64" s="136"/>
      <c r="I64" s="136"/>
      <c r="J64" s="136"/>
      <c r="K64" s="136"/>
      <c r="L64" s="75">
        <f t="shared" si="10"/>
        <v>7159</v>
      </c>
      <c r="M64" s="131"/>
      <c r="N64" s="137">
        <v>1</v>
      </c>
      <c r="O64" s="75">
        <f t="shared" si="11"/>
        <v>0</v>
      </c>
      <c r="P64" s="75">
        <f t="shared" si="12"/>
        <v>0</v>
      </c>
    </row>
    <row r="65" spans="1:16" ht="12.75">
      <c r="A65" s="130"/>
      <c r="B65" s="130"/>
      <c r="C65" s="130"/>
      <c r="D65" s="127" t="s">
        <v>127</v>
      </c>
      <c r="E65" s="128"/>
      <c r="F65" s="128"/>
      <c r="G65" s="134">
        <v>7159</v>
      </c>
      <c r="H65" s="136"/>
      <c r="I65" s="136"/>
      <c r="J65" s="136"/>
      <c r="K65" s="136"/>
      <c r="L65" s="75">
        <f t="shared" si="10"/>
        <v>7159</v>
      </c>
      <c r="M65" s="131"/>
      <c r="N65" s="137">
        <v>1</v>
      </c>
      <c r="O65" s="75">
        <f t="shared" si="11"/>
        <v>0</v>
      </c>
      <c r="P65" s="75">
        <f t="shared" si="12"/>
        <v>0</v>
      </c>
    </row>
    <row r="66" spans="1:16" ht="12.75">
      <c r="A66" s="130"/>
      <c r="B66" s="130"/>
      <c r="C66" s="130"/>
      <c r="D66" s="127" t="s">
        <v>127</v>
      </c>
      <c r="E66" s="128"/>
      <c r="F66" s="128"/>
      <c r="G66" s="134">
        <v>7159</v>
      </c>
      <c r="H66" s="136"/>
      <c r="I66" s="136"/>
      <c r="J66" s="136"/>
      <c r="K66" s="136"/>
      <c r="L66" s="75">
        <f t="shared" si="10"/>
        <v>7159</v>
      </c>
      <c r="M66" s="131"/>
      <c r="N66" s="137">
        <v>1</v>
      </c>
      <c r="O66" s="75">
        <f t="shared" si="11"/>
        <v>0</v>
      </c>
      <c r="P66" s="75">
        <f t="shared" si="12"/>
        <v>0</v>
      </c>
    </row>
    <row r="67" spans="1:16" ht="12.75">
      <c r="A67" s="130"/>
      <c r="B67" s="130"/>
      <c r="C67" s="130"/>
      <c r="D67" s="127" t="s">
        <v>127</v>
      </c>
      <c r="E67" s="128"/>
      <c r="F67" s="128"/>
      <c r="G67" s="134">
        <v>7159</v>
      </c>
      <c r="H67" s="136"/>
      <c r="I67" s="136"/>
      <c r="J67" s="136"/>
      <c r="K67" s="136"/>
      <c r="L67" s="75">
        <f t="shared" si="10"/>
        <v>7159</v>
      </c>
      <c r="M67" s="131"/>
      <c r="N67" s="137">
        <v>1</v>
      </c>
      <c r="O67" s="75">
        <f t="shared" si="11"/>
        <v>0</v>
      </c>
      <c r="P67" s="75">
        <f t="shared" si="12"/>
        <v>0</v>
      </c>
    </row>
    <row r="68" spans="1:16" ht="12.75">
      <c r="A68" s="130"/>
      <c r="B68" s="130"/>
      <c r="C68" s="130"/>
      <c r="D68" s="127" t="s">
        <v>127</v>
      </c>
      <c r="E68" s="128"/>
      <c r="F68" s="128"/>
      <c r="G68" s="134">
        <v>7159</v>
      </c>
      <c r="H68" s="136"/>
      <c r="I68" s="136"/>
      <c r="J68" s="136"/>
      <c r="K68" s="136"/>
      <c r="L68" s="75">
        <f t="shared" si="10"/>
        <v>7159</v>
      </c>
      <c r="M68" s="131"/>
      <c r="N68" s="137">
        <v>1</v>
      </c>
      <c r="O68" s="75">
        <f t="shared" si="11"/>
        <v>0</v>
      </c>
      <c r="P68" s="75">
        <f t="shared" si="12"/>
        <v>0</v>
      </c>
    </row>
    <row r="69" spans="1:16" s="77" customFormat="1" ht="12.75">
      <c r="A69" s="130"/>
      <c r="B69" s="130"/>
      <c r="C69" s="130"/>
      <c r="D69" s="127" t="s">
        <v>127</v>
      </c>
      <c r="E69" s="128"/>
      <c r="F69" s="128"/>
      <c r="G69" s="134">
        <v>7159</v>
      </c>
      <c r="H69" s="136"/>
      <c r="I69" s="136"/>
      <c r="J69" s="136"/>
      <c r="K69" s="136"/>
      <c r="L69" s="75">
        <f t="shared" si="10"/>
        <v>7159</v>
      </c>
      <c r="M69" s="131"/>
      <c r="N69" s="137">
        <v>1</v>
      </c>
      <c r="O69" s="75">
        <f t="shared" si="11"/>
        <v>0</v>
      </c>
      <c r="P69" s="75">
        <f t="shared" si="12"/>
        <v>0</v>
      </c>
    </row>
    <row r="70" spans="1:16" s="77" customFormat="1" ht="12.75">
      <c r="A70" s="130"/>
      <c r="B70" s="198"/>
      <c r="C70" s="198"/>
      <c r="D70" s="127" t="s">
        <v>127</v>
      </c>
      <c r="E70" s="128"/>
      <c r="F70" s="128"/>
      <c r="G70" s="134">
        <v>7159</v>
      </c>
      <c r="H70" s="136"/>
      <c r="I70" s="136"/>
      <c r="J70" s="136"/>
      <c r="K70" s="136"/>
      <c r="L70" s="75">
        <f t="shared" si="10"/>
        <v>7159</v>
      </c>
      <c r="M70" s="131"/>
      <c r="N70" s="137">
        <v>1</v>
      </c>
      <c r="O70" s="75">
        <f t="shared" si="11"/>
        <v>0</v>
      </c>
      <c r="P70" s="75">
        <f t="shared" si="12"/>
        <v>0</v>
      </c>
    </row>
    <row r="71" spans="1:16" ht="12.75">
      <c r="A71" s="130"/>
      <c r="B71" s="130"/>
      <c r="C71" s="130"/>
      <c r="D71" s="127" t="s">
        <v>127</v>
      </c>
      <c r="E71" s="128"/>
      <c r="F71" s="128"/>
      <c r="G71" s="134">
        <v>7159</v>
      </c>
      <c r="H71" s="136"/>
      <c r="I71" s="136"/>
      <c r="J71" s="136"/>
      <c r="K71" s="136"/>
      <c r="L71" s="75">
        <f t="shared" si="10"/>
        <v>7159</v>
      </c>
      <c r="M71" s="131"/>
      <c r="N71" s="137">
        <v>1</v>
      </c>
      <c r="O71" s="75">
        <f t="shared" si="11"/>
        <v>0</v>
      </c>
      <c r="P71" s="75">
        <f t="shared" si="12"/>
        <v>0</v>
      </c>
    </row>
    <row r="72" spans="1:16" ht="12.75">
      <c r="A72" s="130"/>
      <c r="B72" s="130"/>
      <c r="C72" s="130"/>
      <c r="D72" s="127" t="s">
        <v>127</v>
      </c>
      <c r="E72" s="128"/>
      <c r="F72" s="128"/>
      <c r="G72" s="134">
        <v>7159</v>
      </c>
      <c r="H72" s="136"/>
      <c r="I72" s="136"/>
      <c r="J72" s="136"/>
      <c r="K72" s="136"/>
      <c r="L72" s="75">
        <f t="shared" si="10"/>
        <v>7159</v>
      </c>
      <c r="M72" s="131"/>
      <c r="N72" s="137">
        <v>1</v>
      </c>
      <c r="O72" s="75">
        <f t="shared" si="11"/>
        <v>0</v>
      </c>
      <c r="P72" s="75">
        <f t="shared" si="12"/>
        <v>0</v>
      </c>
    </row>
    <row r="73" spans="1:16" ht="12.75">
      <c r="A73" s="130"/>
      <c r="B73" s="130"/>
      <c r="C73" s="130"/>
      <c r="D73" s="127" t="s">
        <v>127</v>
      </c>
      <c r="E73" s="128"/>
      <c r="F73" s="128"/>
      <c r="G73" s="134">
        <v>7159</v>
      </c>
      <c r="H73" s="136"/>
      <c r="I73" s="136"/>
      <c r="J73" s="136"/>
      <c r="K73" s="136"/>
      <c r="L73" s="75">
        <f t="shared" si="10"/>
        <v>7159</v>
      </c>
      <c r="M73" s="131"/>
      <c r="N73" s="137">
        <v>1</v>
      </c>
      <c r="O73" s="75">
        <f t="shared" si="11"/>
        <v>0</v>
      </c>
      <c r="P73" s="75">
        <f t="shared" si="12"/>
        <v>0</v>
      </c>
    </row>
    <row r="74" spans="1:16" ht="12.75">
      <c r="A74" s="130"/>
      <c r="B74" s="130"/>
      <c r="C74" s="130"/>
      <c r="D74" s="127" t="s">
        <v>127</v>
      </c>
      <c r="E74" s="128"/>
      <c r="F74" s="128"/>
      <c r="G74" s="134">
        <v>7159</v>
      </c>
      <c r="H74" s="136"/>
      <c r="I74" s="136"/>
      <c r="J74" s="136"/>
      <c r="K74" s="136"/>
      <c r="L74" s="75">
        <f aca="true" t="shared" si="13" ref="L74:L80">G74*(1+H74+I74+J74+K74)</f>
        <v>7159</v>
      </c>
      <c r="M74" s="131"/>
      <c r="N74" s="137">
        <v>1</v>
      </c>
      <c r="O74" s="75">
        <f aca="true" t="shared" si="14" ref="O74:O80">M74*N74</f>
        <v>0</v>
      </c>
      <c r="P74" s="75">
        <f aca="true" t="shared" si="15" ref="P74:P80">F74*O74</f>
        <v>0</v>
      </c>
    </row>
    <row r="75" spans="1:16" ht="12.75">
      <c r="A75" s="130"/>
      <c r="B75" s="130"/>
      <c r="C75" s="130"/>
      <c r="D75" s="127" t="s">
        <v>127</v>
      </c>
      <c r="E75" s="128"/>
      <c r="F75" s="128"/>
      <c r="G75" s="134">
        <v>7159</v>
      </c>
      <c r="H75" s="136"/>
      <c r="I75" s="136"/>
      <c r="J75" s="136"/>
      <c r="K75" s="136"/>
      <c r="L75" s="75">
        <f t="shared" si="13"/>
        <v>7159</v>
      </c>
      <c r="M75" s="131"/>
      <c r="N75" s="137">
        <v>1</v>
      </c>
      <c r="O75" s="75">
        <f t="shared" si="14"/>
        <v>0</v>
      </c>
      <c r="P75" s="75">
        <f t="shared" si="15"/>
        <v>0</v>
      </c>
    </row>
    <row r="76" spans="1:16" ht="12.75">
      <c r="A76" s="130"/>
      <c r="B76" s="130"/>
      <c r="C76" s="130"/>
      <c r="D76" s="127" t="s">
        <v>127</v>
      </c>
      <c r="E76" s="128"/>
      <c r="F76" s="128"/>
      <c r="G76" s="134">
        <v>7159</v>
      </c>
      <c r="H76" s="136"/>
      <c r="I76" s="136"/>
      <c r="J76" s="136"/>
      <c r="K76" s="136"/>
      <c r="L76" s="75">
        <f t="shared" si="13"/>
        <v>7159</v>
      </c>
      <c r="M76" s="131"/>
      <c r="N76" s="137">
        <v>1</v>
      </c>
      <c r="O76" s="75">
        <f t="shared" si="14"/>
        <v>0</v>
      </c>
      <c r="P76" s="75">
        <f t="shared" si="15"/>
        <v>0</v>
      </c>
    </row>
    <row r="77" spans="1:16" ht="12.75">
      <c r="A77" s="130"/>
      <c r="B77" s="130"/>
      <c r="C77" s="130"/>
      <c r="D77" s="127" t="s">
        <v>127</v>
      </c>
      <c r="E77" s="128"/>
      <c r="F77" s="128"/>
      <c r="G77" s="134">
        <v>7159</v>
      </c>
      <c r="H77" s="136"/>
      <c r="I77" s="136"/>
      <c r="J77" s="136"/>
      <c r="K77" s="136"/>
      <c r="L77" s="75">
        <f t="shared" si="13"/>
        <v>7159</v>
      </c>
      <c r="M77" s="131"/>
      <c r="N77" s="137">
        <v>1</v>
      </c>
      <c r="O77" s="75">
        <f t="shared" si="14"/>
        <v>0</v>
      </c>
      <c r="P77" s="75">
        <f t="shared" si="15"/>
        <v>0</v>
      </c>
    </row>
    <row r="78" spans="1:16" ht="12.75">
      <c r="A78" s="198"/>
      <c r="B78" s="198"/>
      <c r="C78" s="198"/>
      <c r="D78" s="127" t="s">
        <v>127</v>
      </c>
      <c r="E78" s="128"/>
      <c r="F78" s="128"/>
      <c r="G78" s="134">
        <v>7159</v>
      </c>
      <c r="H78" s="136"/>
      <c r="I78" s="136"/>
      <c r="J78" s="136"/>
      <c r="K78" s="136"/>
      <c r="L78" s="75">
        <f t="shared" si="13"/>
        <v>7159</v>
      </c>
      <c r="M78" s="131"/>
      <c r="N78" s="137">
        <v>1</v>
      </c>
      <c r="O78" s="75">
        <f t="shared" si="14"/>
        <v>0</v>
      </c>
      <c r="P78" s="75">
        <f t="shared" si="15"/>
        <v>0</v>
      </c>
    </row>
    <row r="79" spans="1:16" ht="12.75">
      <c r="A79" s="130"/>
      <c r="B79" s="130"/>
      <c r="C79" s="130"/>
      <c r="D79" s="127" t="s">
        <v>127</v>
      </c>
      <c r="E79" s="128"/>
      <c r="F79" s="128"/>
      <c r="G79" s="134">
        <v>7159</v>
      </c>
      <c r="H79" s="136"/>
      <c r="I79" s="136"/>
      <c r="J79" s="136"/>
      <c r="K79" s="136"/>
      <c r="L79" s="75">
        <f t="shared" si="13"/>
        <v>7159</v>
      </c>
      <c r="M79" s="131"/>
      <c r="N79" s="137">
        <v>1</v>
      </c>
      <c r="O79" s="75">
        <f t="shared" si="14"/>
        <v>0</v>
      </c>
      <c r="P79" s="75">
        <f t="shared" si="15"/>
        <v>0</v>
      </c>
    </row>
    <row r="80" spans="1:16" ht="12.75">
      <c r="A80" s="130"/>
      <c r="B80" s="130"/>
      <c r="C80" s="130"/>
      <c r="D80" s="127" t="s">
        <v>127</v>
      </c>
      <c r="E80" s="128"/>
      <c r="F80" s="128"/>
      <c r="G80" s="134">
        <v>7159</v>
      </c>
      <c r="H80" s="136"/>
      <c r="I80" s="136"/>
      <c r="J80" s="136"/>
      <c r="K80" s="136"/>
      <c r="L80" s="75">
        <f t="shared" si="13"/>
        <v>7159</v>
      </c>
      <c r="M80" s="131"/>
      <c r="N80" s="137">
        <v>1</v>
      </c>
      <c r="O80" s="75">
        <f t="shared" si="14"/>
        <v>0</v>
      </c>
      <c r="P80" s="75">
        <f t="shared" si="15"/>
        <v>0</v>
      </c>
    </row>
    <row r="81" spans="1:16" ht="12.75">
      <c r="A81" s="130" t="s">
        <v>203</v>
      </c>
      <c r="B81" s="198"/>
      <c r="C81" s="198"/>
      <c r="D81" s="127" t="s">
        <v>127</v>
      </c>
      <c r="E81" s="128"/>
      <c r="F81" s="128"/>
      <c r="G81" s="134">
        <v>7159</v>
      </c>
      <c r="H81" s="136"/>
      <c r="I81" s="136"/>
      <c r="J81" s="136"/>
      <c r="K81" s="136"/>
      <c r="L81" s="75">
        <f t="shared" si="10"/>
        <v>7159</v>
      </c>
      <c r="M81" s="131"/>
      <c r="N81" s="137">
        <v>1</v>
      </c>
      <c r="O81" s="75">
        <f t="shared" si="11"/>
        <v>0</v>
      </c>
      <c r="P81" s="75">
        <f t="shared" si="12"/>
        <v>0</v>
      </c>
    </row>
    <row r="82" spans="1:16" ht="1.5" customHeight="1" thickBot="1">
      <c r="A82" s="130"/>
      <c r="B82" s="130"/>
      <c r="C82" s="130"/>
      <c r="D82" s="127" t="s">
        <v>127</v>
      </c>
      <c r="E82" s="128"/>
      <c r="F82" s="128"/>
      <c r="G82" s="134">
        <v>7159</v>
      </c>
      <c r="H82" s="136"/>
      <c r="I82" s="136"/>
      <c r="J82" s="136"/>
      <c r="K82" s="136"/>
      <c r="L82" s="75">
        <f t="shared" si="10"/>
        <v>7159</v>
      </c>
      <c r="M82" s="131"/>
      <c r="N82" s="137">
        <v>1</v>
      </c>
      <c r="O82" s="75">
        <f t="shared" si="11"/>
        <v>0</v>
      </c>
      <c r="P82" s="75">
        <f t="shared" si="12"/>
        <v>0</v>
      </c>
    </row>
    <row r="83" spans="1:16" ht="13.5" hidden="1" thickBot="1">
      <c r="A83" s="130"/>
      <c r="B83" s="130"/>
      <c r="C83" s="130"/>
      <c r="D83" s="127" t="s">
        <v>127</v>
      </c>
      <c r="E83" s="128"/>
      <c r="F83" s="128"/>
      <c r="G83" s="134">
        <v>7159</v>
      </c>
      <c r="H83" s="136"/>
      <c r="I83" s="136"/>
      <c r="J83" s="136"/>
      <c r="K83" s="136"/>
      <c r="L83" s="75">
        <f t="shared" si="10"/>
        <v>7159</v>
      </c>
      <c r="M83" s="131"/>
      <c r="N83" s="137">
        <v>1</v>
      </c>
      <c r="O83" s="75">
        <f t="shared" si="11"/>
        <v>0</v>
      </c>
      <c r="P83" s="75">
        <f t="shared" si="12"/>
        <v>0</v>
      </c>
    </row>
    <row r="84" spans="1:16" ht="13.5" hidden="1" thickBot="1">
      <c r="A84" s="130"/>
      <c r="B84" s="130"/>
      <c r="C84" s="130"/>
      <c r="D84" s="127" t="s">
        <v>127</v>
      </c>
      <c r="E84" s="128"/>
      <c r="F84" s="128"/>
      <c r="G84" s="134">
        <v>7159</v>
      </c>
      <c r="H84" s="136"/>
      <c r="I84" s="136"/>
      <c r="J84" s="136"/>
      <c r="K84" s="136"/>
      <c r="L84" s="75">
        <f t="shared" si="10"/>
        <v>7159</v>
      </c>
      <c r="M84" s="131"/>
      <c r="N84" s="137">
        <v>1</v>
      </c>
      <c r="O84" s="75">
        <f t="shared" si="11"/>
        <v>0</v>
      </c>
      <c r="P84" s="75">
        <f t="shared" si="12"/>
        <v>0</v>
      </c>
    </row>
    <row r="85" spans="1:16" ht="13.5" hidden="1" thickBot="1">
      <c r="A85" s="130"/>
      <c r="B85" s="130"/>
      <c r="C85" s="130"/>
      <c r="D85" s="127" t="s">
        <v>127</v>
      </c>
      <c r="E85" s="128"/>
      <c r="F85" s="128"/>
      <c r="G85" s="134">
        <v>7159</v>
      </c>
      <c r="H85" s="136"/>
      <c r="I85" s="136"/>
      <c r="J85" s="136"/>
      <c r="K85" s="136"/>
      <c r="L85" s="75">
        <f t="shared" si="10"/>
        <v>7159</v>
      </c>
      <c r="M85" s="131"/>
      <c r="N85" s="137">
        <v>1</v>
      </c>
      <c r="O85" s="75">
        <f t="shared" si="11"/>
        <v>0</v>
      </c>
      <c r="P85" s="75">
        <f t="shared" si="12"/>
        <v>0</v>
      </c>
    </row>
    <row r="86" spans="1:16" ht="13.5" hidden="1" thickBot="1">
      <c r="A86" s="130"/>
      <c r="B86" s="130"/>
      <c r="C86" s="130"/>
      <c r="D86" s="129" t="s">
        <v>127</v>
      </c>
      <c r="E86" s="128"/>
      <c r="F86" s="128"/>
      <c r="G86" s="135">
        <v>7159</v>
      </c>
      <c r="H86" s="136"/>
      <c r="I86" s="136"/>
      <c r="J86" s="136"/>
      <c r="K86" s="136"/>
      <c r="L86" s="84">
        <f t="shared" si="10"/>
        <v>7159</v>
      </c>
      <c r="M86" s="131"/>
      <c r="N86" s="137">
        <v>1</v>
      </c>
      <c r="O86" s="84">
        <f t="shared" si="11"/>
        <v>0</v>
      </c>
      <c r="P86" s="84">
        <f t="shared" si="12"/>
        <v>0</v>
      </c>
    </row>
    <row r="87" spans="1:16" ht="13.5" thickBot="1">
      <c r="A87" s="242" t="s">
        <v>161</v>
      </c>
      <c r="B87" s="243"/>
      <c r="C87" s="243"/>
      <c r="D87" s="168"/>
      <c r="E87" s="168"/>
      <c r="F87" s="89">
        <f>SUM(F60:F86)</f>
        <v>0</v>
      </c>
      <c r="G87" s="90"/>
      <c r="H87" s="90"/>
      <c r="I87" s="90"/>
      <c r="J87" s="90"/>
      <c r="K87" s="90"/>
      <c r="L87" s="90"/>
      <c r="M87" s="132"/>
      <c r="N87" s="90"/>
      <c r="O87" s="90"/>
      <c r="P87" s="90">
        <f>SUM(P60:P86)</f>
        <v>0</v>
      </c>
    </row>
    <row r="88" spans="1:16" ht="14.25" thickBot="1" thickTop="1">
      <c r="A88" s="81" t="s">
        <v>92</v>
      </c>
      <c r="B88" s="81"/>
      <c r="C88" s="81"/>
      <c r="D88" s="81"/>
      <c r="E88" s="81"/>
      <c r="F88" s="82">
        <f>F10+F15+F56+F59+F87+F51+F33</f>
        <v>0</v>
      </c>
      <c r="G88" s="82"/>
      <c r="H88" s="82"/>
      <c r="I88" s="82"/>
      <c r="J88" s="82"/>
      <c r="K88" s="82"/>
      <c r="L88" s="82"/>
      <c r="M88" s="133"/>
      <c r="N88" s="82"/>
      <c r="O88" s="82"/>
      <c r="P88" s="82">
        <f>P10+P15+P56+P59+P87+P51+P33</f>
        <v>0</v>
      </c>
    </row>
    <row r="89" ht="13.5" thickTop="1"/>
    <row r="91" spans="1:2" ht="12.75">
      <c r="A91" s="64" t="s">
        <v>153</v>
      </c>
      <c r="B91" s="138"/>
    </row>
    <row r="92" spans="1:2" ht="45.75" customHeight="1">
      <c r="A92" s="64" t="s">
        <v>154</v>
      </c>
      <c r="B92" s="138"/>
    </row>
  </sheetData>
  <sheetProtection/>
  <mergeCells count="10">
    <mergeCell ref="A51:C51"/>
    <mergeCell ref="B1:P1"/>
    <mergeCell ref="B2:P2"/>
    <mergeCell ref="A87:C87"/>
    <mergeCell ref="A59:C59"/>
    <mergeCell ref="A56:C56"/>
    <mergeCell ref="A15:C15"/>
    <mergeCell ref="A10:C10"/>
    <mergeCell ref="A3:P3"/>
    <mergeCell ref="A33:C33"/>
  </mergeCells>
  <printOptions/>
  <pageMargins left="0.11811023622047245" right="0.11811023622047245" top="0" bottom="0" header="0.31496062992125984" footer="0.3149606299212598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93" zoomScaleNormal="93" zoomScalePageLayoutView="0" workbookViewId="0" topLeftCell="A1">
      <selection activeCell="B2" sqref="B2:P2"/>
    </sheetView>
  </sheetViews>
  <sheetFormatPr defaultColWidth="9.00390625" defaultRowHeight="12.75"/>
  <cols>
    <col min="1" max="1" width="24.625" style="64" customWidth="1"/>
    <col min="2" max="2" width="10.625" style="64" customWidth="1"/>
    <col min="3" max="3" width="11.00390625" style="64" customWidth="1"/>
    <col min="4" max="4" width="19.875" style="64" customWidth="1"/>
    <col min="5" max="5" width="8.625" style="64" customWidth="1"/>
    <col min="6" max="6" width="7.125" style="64" customWidth="1"/>
    <col min="7" max="7" width="7.00390625" style="64" customWidth="1"/>
    <col min="8" max="8" width="9.625" style="64" customWidth="1"/>
    <col min="9" max="9" width="8.875" style="64" customWidth="1"/>
    <col min="10" max="10" width="5.375" style="64" customWidth="1"/>
    <col min="11" max="11" width="8.375" style="64" customWidth="1"/>
    <col min="12" max="12" width="11.125" style="64" customWidth="1"/>
    <col min="13" max="13" width="5.625" style="64" customWidth="1"/>
    <col min="14" max="16384" width="9.125" style="64" customWidth="1"/>
  </cols>
  <sheetData>
    <row r="1" ht="12.75">
      <c r="N1" s="64" t="s">
        <v>155</v>
      </c>
    </row>
    <row r="2" spans="2:16" ht="22.5" customHeight="1">
      <c r="B2" s="238" t="s">
        <v>215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8" customHeight="1">
      <c r="A3" s="240" t="s">
        <v>211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20.25" customHeight="1">
      <c r="A4" s="251" t="s">
        <v>171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72"/>
    </row>
    <row r="5" spans="1:15" ht="72.75" customHeight="1">
      <c r="A5" s="103" t="s">
        <v>96</v>
      </c>
      <c r="B5" s="79" t="s">
        <v>110</v>
      </c>
      <c r="C5" s="79" t="s">
        <v>128</v>
      </c>
      <c r="D5" s="79" t="s">
        <v>112</v>
      </c>
      <c r="E5" s="79" t="s">
        <v>113</v>
      </c>
      <c r="F5" s="79" t="s">
        <v>99</v>
      </c>
      <c r="G5" s="79" t="s">
        <v>114</v>
      </c>
      <c r="H5" s="79" t="s">
        <v>116</v>
      </c>
      <c r="I5" s="79" t="s">
        <v>117</v>
      </c>
      <c r="J5" s="79" t="s">
        <v>172</v>
      </c>
      <c r="K5" s="79" t="s">
        <v>119</v>
      </c>
      <c r="L5" s="80" t="s">
        <v>170</v>
      </c>
      <c r="M5" s="79" t="s">
        <v>121</v>
      </c>
      <c r="N5" s="79" t="s">
        <v>119</v>
      </c>
      <c r="O5" s="79" t="s">
        <v>106</v>
      </c>
    </row>
    <row r="6" spans="1:15" ht="12.75">
      <c r="A6" s="127"/>
      <c r="B6" s="127"/>
      <c r="C6" s="127"/>
      <c r="D6" s="74" t="s">
        <v>129</v>
      </c>
      <c r="E6" s="127"/>
      <c r="F6" s="127"/>
      <c r="G6" s="74">
        <v>5764</v>
      </c>
      <c r="H6" s="127"/>
      <c r="I6" s="127"/>
      <c r="J6" s="127"/>
      <c r="K6" s="91">
        <f>G6*(1+H6+I6+J6)</f>
        <v>5764</v>
      </c>
      <c r="L6" s="139"/>
      <c r="M6" s="127">
        <v>1</v>
      </c>
      <c r="N6" s="74">
        <f>L6*M6</f>
        <v>0</v>
      </c>
      <c r="O6" s="91">
        <f>N6*F6</f>
        <v>0</v>
      </c>
    </row>
    <row r="7" spans="1:15" ht="12.75">
      <c r="A7" s="127"/>
      <c r="B7" s="127"/>
      <c r="C7" s="127"/>
      <c r="D7" s="74" t="s">
        <v>129</v>
      </c>
      <c r="E7" s="127"/>
      <c r="F7" s="127"/>
      <c r="G7" s="74">
        <v>5764</v>
      </c>
      <c r="H7" s="127"/>
      <c r="I7" s="127"/>
      <c r="J7" s="127"/>
      <c r="K7" s="91">
        <f>G7*(1+H7+I7+J7)</f>
        <v>5764</v>
      </c>
      <c r="L7" s="199"/>
      <c r="M7" s="127">
        <v>1</v>
      </c>
      <c r="N7" s="74">
        <f>L7*M7</f>
        <v>0</v>
      </c>
      <c r="O7" s="91">
        <f>N7*F7</f>
        <v>0</v>
      </c>
    </row>
    <row r="8" spans="1:15" ht="16.5" customHeight="1" thickBot="1">
      <c r="A8" s="129" t="s">
        <v>203</v>
      </c>
      <c r="B8" s="129"/>
      <c r="C8" s="129"/>
      <c r="D8" s="83" t="s">
        <v>129</v>
      </c>
      <c r="E8" s="129"/>
      <c r="F8" s="129"/>
      <c r="G8" s="74">
        <v>5764</v>
      </c>
      <c r="H8" s="129"/>
      <c r="I8" s="129"/>
      <c r="J8" s="129"/>
      <c r="K8" s="93">
        <f>G8*(1+H8+I8+J8)</f>
        <v>5764</v>
      </c>
      <c r="L8" s="142"/>
      <c r="M8" s="129">
        <v>1</v>
      </c>
      <c r="N8" s="83">
        <f>L8*M8</f>
        <v>0</v>
      </c>
      <c r="O8" s="93">
        <f>N8*F8</f>
        <v>0</v>
      </c>
    </row>
    <row r="9" spans="1:15" s="77" customFormat="1" ht="13.5" thickBot="1">
      <c r="A9" s="256" t="s">
        <v>166</v>
      </c>
      <c r="B9" s="257"/>
      <c r="C9" s="257"/>
      <c r="D9" s="87"/>
      <c r="E9" s="87"/>
      <c r="F9" s="87">
        <f>SUM(F6:F8)</f>
        <v>0</v>
      </c>
      <c r="G9" s="87"/>
      <c r="H9" s="87"/>
      <c r="I9" s="87"/>
      <c r="J9" s="87"/>
      <c r="K9" s="87"/>
      <c r="L9" s="190"/>
      <c r="M9" s="87"/>
      <c r="N9" s="87">
        <f>SUM(N6:N8)</f>
        <v>0</v>
      </c>
      <c r="O9" s="87">
        <f>SUM(O6:O8)</f>
        <v>0</v>
      </c>
    </row>
    <row r="10" spans="1:15" ht="12.75">
      <c r="A10" s="128"/>
      <c r="B10" s="128"/>
      <c r="C10" s="128"/>
      <c r="D10" s="85" t="s">
        <v>130</v>
      </c>
      <c r="E10" s="128"/>
      <c r="F10" s="128"/>
      <c r="G10" s="74">
        <v>5764</v>
      </c>
      <c r="H10" s="128"/>
      <c r="I10" s="128"/>
      <c r="J10" s="128"/>
      <c r="K10" s="94">
        <f>G10*(1+H10+I10+J10)</f>
        <v>5764</v>
      </c>
      <c r="L10" s="141"/>
      <c r="M10" s="128">
        <v>1</v>
      </c>
      <c r="N10" s="94">
        <f>L10*M10</f>
        <v>0</v>
      </c>
      <c r="O10" s="94">
        <f>N10*F10</f>
        <v>0</v>
      </c>
    </row>
    <row r="11" spans="1:15" ht="13.5" thickBot="1">
      <c r="A11" s="129"/>
      <c r="B11" s="129"/>
      <c r="C11" s="129"/>
      <c r="D11" s="83"/>
      <c r="E11" s="129"/>
      <c r="F11" s="129"/>
      <c r="G11" s="74">
        <v>5764</v>
      </c>
      <c r="H11" s="129"/>
      <c r="I11" s="129"/>
      <c r="J11" s="129"/>
      <c r="K11" s="94">
        <f>G11*(1+H11+I11+J11)</f>
        <v>5764</v>
      </c>
      <c r="L11" s="140"/>
      <c r="M11" s="128">
        <v>1</v>
      </c>
      <c r="N11" s="94">
        <f>L11*M11</f>
        <v>0</v>
      </c>
      <c r="O11" s="94">
        <f>N11*F11</f>
        <v>0</v>
      </c>
    </row>
    <row r="12" spans="1:15" s="77" customFormat="1" ht="15.75" customHeight="1" thickBot="1">
      <c r="A12" s="256" t="s">
        <v>167</v>
      </c>
      <c r="B12" s="257"/>
      <c r="C12" s="257"/>
      <c r="D12" s="87"/>
      <c r="E12" s="87"/>
      <c r="F12" s="87">
        <f>SUM(F10:F11)</f>
        <v>0</v>
      </c>
      <c r="G12" s="87"/>
      <c r="H12" s="87"/>
      <c r="I12" s="87"/>
      <c r="J12" s="87"/>
      <c r="K12" s="95"/>
      <c r="L12" s="96"/>
      <c r="M12" s="143"/>
      <c r="N12" s="87">
        <f>SUM(N10:N11)</f>
        <v>0</v>
      </c>
      <c r="O12" s="87">
        <f>SUM(O10:O11)</f>
        <v>0</v>
      </c>
    </row>
    <row r="13" spans="1:15" s="77" customFormat="1" ht="12.75">
      <c r="A13" s="182"/>
      <c r="B13" s="183"/>
      <c r="C13" s="183"/>
      <c r="D13" s="85" t="s">
        <v>198</v>
      </c>
      <c r="E13" s="184"/>
      <c r="F13" s="184"/>
      <c r="G13" s="74">
        <v>5764</v>
      </c>
      <c r="H13" s="184"/>
      <c r="I13" s="184"/>
      <c r="J13" s="184"/>
      <c r="K13" s="94">
        <f aca="true" t="shared" si="0" ref="K13:K24">G13*(1+H13+I13+J13)</f>
        <v>5764</v>
      </c>
      <c r="L13" s="185"/>
      <c r="M13" s="128">
        <v>1</v>
      </c>
      <c r="N13" s="94">
        <f>L13*M13</f>
        <v>0</v>
      </c>
      <c r="O13" s="94">
        <f>N13*F13</f>
        <v>0</v>
      </c>
    </row>
    <row r="14" spans="1:15" s="77" customFormat="1" ht="12.75">
      <c r="A14" s="179"/>
      <c r="B14" s="180"/>
      <c r="C14" s="180"/>
      <c r="D14" s="74"/>
      <c r="E14" s="76"/>
      <c r="F14" s="76"/>
      <c r="G14" s="74">
        <v>5764</v>
      </c>
      <c r="H14" s="76"/>
      <c r="I14" s="76"/>
      <c r="J14" s="76"/>
      <c r="K14" s="94">
        <f t="shared" si="0"/>
        <v>5764</v>
      </c>
      <c r="L14" s="181"/>
      <c r="M14" s="128">
        <v>1</v>
      </c>
      <c r="N14" s="94">
        <f>L14*M14</f>
        <v>0</v>
      </c>
      <c r="O14" s="94">
        <f>N14*F14</f>
        <v>0</v>
      </c>
    </row>
    <row r="15" spans="1:15" s="77" customFormat="1" ht="12.75">
      <c r="A15" s="179"/>
      <c r="B15" s="180"/>
      <c r="C15" s="180"/>
      <c r="D15" s="74"/>
      <c r="E15" s="76"/>
      <c r="F15" s="76"/>
      <c r="G15" s="74">
        <v>5764</v>
      </c>
      <c r="H15" s="76"/>
      <c r="I15" s="76"/>
      <c r="J15" s="76"/>
      <c r="K15" s="94">
        <f t="shared" si="0"/>
        <v>5764</v>
      </c>
      <c r="L15" s="181"/>
      <c r="M15" s="128">
        <v>1</v>
      </c>
      <c r="N15" s="94">
        <f>L15*M15</f>
        <v>0</v>
      </c>
      <c r="O15" s="94">
        <f>N15*F15</f>
        <v>0</v>
      </c>
    </row>
    <row r="16" spans="1:15" s="77" customFormat="1" ht="13.5" thickBot="1">
      <c r="A16" s="186"/>
      <c r="B16" s="187"/>
      <c r="C16" s="187"/>
      <c r="D16" s="188"/>
      <c r="E16" s="188"/>
      <c r="F16" s="188"/>
      <c r="G16" s="74">
        <v>5764</v>
      </c>
      <c r="H16" s="188"/>
      <c r="I16" s="188"/>
      <c r="J16" s="188"/>
      <c r="K16" s="93">
        <f t="shared" si="0"/>
        <v>5764</v>
      </c>
      <c r="L16" s="189"/>
      <c r="M16" s="128">
        <v>1</v>
      </c>
      <c r="N16" s="93">
        <f>L16*M16</f>
        <v>0</v>
      </c>
      <c r="O16" s="93">
        <f>N16*F16</f>
        <v>0</v>
      </c>
    </row>
    <row r="17" spans="1:15" s="77" customFormat="1" ht="13.5" thickBot="1">
      <c r="A17" s="256" t="s">
        <v>197</v>
      </c>
      <c r="B17" s="257"/>
      <c r="C17" s="257"/>
      <c r="D17" s="87"/>
      <c r="E17" s="87"/>
      <c r="F17" s="87">
        <f>SUM(F13:F16)</f>
        <v>0</v>
      </c>
      <c r="G17" s="87"/>
      <c r="H17" s="87"/>
      <c r="I17" s="87"/>
      <c r="J17" s="87"/>
      <c r="K17" s="95"/>
      <c r="L17" s="96"/>
      <c r="M17" s="143"/>
      <c r="N17" s="87">
        <f>SUM(N13:N16)</f>
        <v>0</v>
      </c>
      <c r="O17" s="87">
        <f>SUM(O13:O16)</f>
        <v>0</v>
      </c>
    </row>
    <row r="18" spans="1:15" s="77" customFormat="1" ht="12.75">
      <c r="A18" s="182"/>
      <c r="B18" s="183"/>
      <c r="C18" s="183"/>
      <c r="D18" s="184"/>
      <c r="E18" s="184"/>
      <c r="F18" s="184"/>
      <c r="G18" s="74">
        <v>5764</v>
      </c>
      <c r="H18" s="184"/>
      <c r="I18" s="184"/>
      <c r="J18" s="184"/>
      <c r="K18" s="93">
        <f t="shared" si="0"/>
        <v>5764</v>
      </c>
      <c r="L18" s="185"/>
      <c r="M18" s="128">
        <v>1</v>
      </c>
      <c r="N18" s="93">
        <f>L18*M18</f>
        <v>0</v>
      </c>
      <c r="O18" s="93">
        <f>N18*F18</f>
        <v>0</v>
      </c>
    </row>
    <row r="19" spans="1:15" s="77" customFormat="1" ht="12.75">
      <c r="A19" s="179"/>
      <c r="B19" s="180"/>
      <c r="C19" s="180"/>
      <c r="D19" s="76"/>
      <c r="E19" s="76"/>
      <c r="F19" s="76"/>
      <c r="G19" s="74">
        <v>5764</v>
      </c>
      <c r="H19" s="76"/>
      <c r="I19" s="76"/>
      <c r="J19" s="76"/>
      <c r="K19" s="93">
        <f t="shared" si="0"/>
        <v>5764</v>
      </c>
      <c r="L19" s="181"/>
      <c r="M19" s="128">
        <v>1</v>
      </c>
      <c r="N19" s="93">
        <f>L19*M19</f>
        <v>0</v>
      </c>
      <c r="O19" s="93">
        <f>N19*F19</f>
        <v>0</v>
      </c>
    </row>
    <row r="20" spans="1:15" s="77" customFormat="1" ht="13.5" thickBot="1">
      <c r="A20" s="186"/>
      <c r="B20" s="187"/>
      <c r="C20" s="187"/>
      <c r="D20" s="188"/>
      <c r="E20" s="188"/>
      <c r="F20" s="188"/>
      <c r="G20" s="74">
        <v>5764</v>
      </c>
      <c r="H20" s="188"/>
      <c r="I20" s="188"/>
      <c r="J20" s="188"/>
      <c r="K20" s="93">
        <f t="shared" si="0"/>
        <v>5764</v>
      </c>
      <c r="L20" s="189"/>
      <c r="M20" s="128">
        <v>1</v>
      </c>
      <c r="N20" s="93">
        <f>L20*M20</f>
        <v>0</v>
      </c>
      <c r="O20" s="93">
        <f>N20*F20</f>
        <v>0</v>
      </c>
    </row>
    <row r="21" spans="1:15" s="77" customFormat="1" ht="12.75">
      <c r="A21" s="253" t="s">
        <v>199</v>
      </c>
      <c r="B21" s="254"/>
      <c r="C21" s="254"/>
      <c r="D21" s="98"/>
      <c r="E21" s="98"/>
      <c r="F21" s="98">
        <f>SUM(F18:F20)</f>
        <v>0</v>
      </c>
      <c r="G21" s="98"/>
      <c r="H21" s="98"/>
      <c r="I21" s="98"/>
      <c r="J21" s="98"/>
      <c r="K21" s="100"/>
      <c r="L21" s="178"/>
      <c r="M21" s="144"/>
      <c r="N21" s="100">
        <f>SUM(N18:N20)</f>
        <v>0</v>
      </c>
      <c r="O21" s="100">
        <f>SUM(O18:O20)</f>
        <v>0</v>
      </c>
    </row>
    <row r="22" spans="1:15" s="77" customFormat="1" ht="12.75">
      <c r="A22" s="179"/>
      <c r="B22" s="180"/>
      <c r="C22" s="180"/>
      <c r="D22" s="76"/>
      <c r="E22" s="76"/>
      <c r="F22" s="76"/>
      <c r="G22" s="74">
        <v>5764</v>
      </c>
      <c r="H22" s="76"/>
      <c r="I22" s="76"/>
      <c r="J22" s="76"/>
      <c r="K22" s="93">
        <f t="shared" si="0"/>
        <v>5764</v>
      </c>
      <c r="L22" s="181"/>
      <c r="M22" s="128">
        <v>1</v>
      </c>
      <c r="N22" s="93">
        <f>L22*M22</f>
        <v>0</v>
      </c>
      <c r="O22" s="93">
        <f>N22*F22</f>
        <v>0</v>
      </c>
    </row>
    <row r="23" spans="1:15" s="77" customFormat="1" ht="12.75">
      <c r="A23" s="179"/>
      <c r="B23" s="180"/>
      <c r="C23" s="180"/>
      <c r="D23" s="76"/>
      <c r="E23" s="76"/>
      <c r="F23" s="76"/>
      <c r="G23" s="74">
        <v>5764</v>
      </c>
      <c r="H23" s="76"/>
      <c r="I23" s="76"/>
      <c r="J23" s="76"/>
      <c r="K23" s="93">
        <f t="shared" si="0"/>
        <v>5764</v>
      </c>
      <c r="L23" s="181"/>
      <c r="M23" s="128">
        <v>1</v>
      </c>
      <c r="N23" s="93">
        <f>L23*M23</f>
        <v>0</v>
      </c>
      <c r="O23" s="93">
        <f>N23*F23</f>
        <v>0</v>
      </c>
    </row>
    <row r="24" spans="1:15" s="77" customFormat="1" ht="13.5" thickBot="1">
      <c r="A24" s="186"/>
      <c r="B24" s="187"/>
      <c r="C24" s="187"/>
      <c r="D24" s="188"/>
      <c r="E24" s="188"/>
      <c r="F24" s="188"/>
      <c r="G24" s="74">
        <v>5764</v>
      </c>
      <c r="H24" s="188"/>
      <c r="I24" s="188"/>
      <c r="J24" s="188"/>
      <c r="K24" s="93">
        <f t="shared" si="0"/>
        <v>5764</v>
      </c>
      <c r="L24" s="189"/>
      <c r="M24" s="128">
        <v>1</v>
      </c>
      <c r="N24" s="93">
        <f>L24*M24</f>
        <v>0</v>
      </c>
      <c r="O24" s="93">
        <f>N24*F24</f>
        <v>0</v>
      </c>
    </row>
    <row r="25" spans="1:15" s="77" customFormat="1" ht="13.5" thickBot="1">
      <c r="A25" s="256" t="s">
        <v>200</v>
      </c>
      <c r="B25" s="257"/>
      <c r="C25" s="257"/>
      <c r="D25" s="87"/>
      <c r="E25" s="87"/>
      <c r="F25" s="87">
        <f>SUM(F22:F24)</f>
        <v>0</v>
      </c>
      <c r="G25" s="87"/>
      <c r="H25" s="87"/>
      <c r="I25" s="87"/>
      <c r="J25" s="87"/>
      <c r="K25" s="95"/>
      <c r="L25" s="96"/>
      <c r="M25" s="143"/>
      <c r="N25" s="95">
        <f>SUM(N22:N24)</f>
        <v>0</v>
      </c>
      <c r="O25" s="95">
        <f>SUM(O22:O24)</f>
        <v>0</v>
      </c>
    </row>
    <row r="26" spans="1:15" ht="12.75">
      <c r="A26" s="128"/>
      <c r="B26" s="128"/>
      <c r="C26" s="128"/>
      <c r="D26" s="85"/>
      <c r="E26" s="128"/>
      <c r="F26" s="128"/>
      <c r="G26" s="74">
        <v>5764</v>
      </c>
      <c r="H26" s="128"/>
      <c r="I26" s="128"/>
      <c r="J26" s="128"/>
      <c r="K26" s="93">
        <f>G26*(1+H26+I26+J26)</f>
        <v>5764</v>
      </c>
      <c r="L26" s="141"/>
      <c r="M26" s="128">
        <v>1</v>
      </c>
      <c r="N26" s="93">
        <f>L26*M26</f>
        <v>0</v>
      </c>
      <c r="O26" s="93">
        <f>N26*F26</f>
        <v>0</v>
      </c>
    </row>
    <row r="27" spans="1:15" ht="13.5" thickBot="1">
      <c r="A27" s="83"/>
      <c r="B27" s="129"/>
      <c r="C27" s="129"/>
      <c r="D27" s="83" t="s">
        <v>131</v>
      </c>
      <c r="E27" s="129">
        <v>0</v>
      </c>
      <c r="F27" s="129"/>
      <c r="G27" s="74">
        <v>5764</v>
      </c>
      <c r="H27" s="129"/>
      <c r="I27" s="129"/>
      <c r="J27" s="129"/>
      <c r="K27" s="93">
        <f>G27*(1+H27+I27+J27)</f>
        <v>5764</v>
      </c>
      <c r="L27" s="142"/>
      <c r="M27" s="128">
        <v>1</v>
      </c>
      <c r="N27" s="93">
        <f>L27*M27</f>
        <v>0</v>
      </c>
      <c r="O27" s="93">
        <f>N27*F27</f>
        <v>0</v>
      </c>
    </row>
    <row r="28" spans="1:15" s="77" customFormat="1" ht="13.5" thickBot="1">
      <c r="A28" s="253" t="s">
        <v>168</v>
      </c>
      <c r="B28" s="254"/>
      <c r="C28" s="254"/>
      <c r="D28" s="98"/>
      <c r="E28" s="98"/>
      <c r="F28" s="98">
        <f>SUM(F26:F27)</f>
        <v>0</v>
      </c>
      <c r="G28" s="98"/>
      <c r="H28" s="98"/>
      <c r="I28" s="98"/>
      <c r="J28" s="98"/>
      <c r="K28" s="98"/>
      <c r="L28" s="99"/>
      <c r="M28" s="128"/>
      <c r="N28" s="100">
        <f>SUM(N26:N27)</f>
        <v>0</v>
      </c>
      <c r="O28" s="100">
        <f>SUM(O26:O27)</f>
        <v>0</v>
      </c>
    </row>
    <row r="29" spans="1:15" s="77" customFormat="1" ht="14.25" thickBot="1" thickTop="1">
      <c r="A29" s="81" t="s">
        <v>169</v>
      </c>
      <c r="B29" s="81"/>
      <c r="C29" s="81"/>
      <c r="D29" s="81"/>
      <c r="E29" s="81"/>
      <c r="F29" s="81">
        <f>F9+F12+F28</f>
        <v>0</v>
      </c>
      <c r="G29" s="81"/>
      <c r="H29" s="81"/>
      <c r="I29" s="81"/>
      <c r="J29" s="81"/>
      <c r="K29" s="81"/>
      <c r="L29" s="101"/>
      <c r="M29" s="145"/>
      <c r="N29" s="105">
        <f>N9+N12+N17+N21+N25+N28</f>
        <v>0</v>
      </c>
      <c r="O29" s="105">
        <f>O9+O12+O17+O21+O25+O28</f>
        <v>0</v>
      </c>
    </row>
    <row r="30" spans="1:15" s="77" customFormat="1" ht="13.5" thickTop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201"/>
      <c r="M30" s="107"/>
      <c r="N30" s="107"/>
      <c r="O30" s="107"/>
    </row>
    <row r="31" spans="1:12" ht="12.75">
      <c r="A31" s="251" t="s">
        <v>165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</row>
    <row r="32" spans="1:12" ht="89.25">
      <c r="A32" s="102" t="s">
        <v>132</v>
      </c>
      <c r="B32" s="103" t="s">
        <v>133</v>
      </c>
      <c r="C32" s="103" t="s">
        <v>134</v>
      </c>
      <c r="D32" s="102" t="s">
        <v>135</v>
      </c>
      <c r="E32" s="103" t="s">
        <v>114</v>
      </c>
      <c r="F32" s="103" t="s">
        <v>173</v>
      </c>
      <c r="G32" s="103" t="s">
        <v>174</v>
      </c>
      <c r="H32" s="103" t="s">
        <v>119</v>
      </c>
      <c r="I32" s="104" t="s">
        <v>170</v>
      </c>
      <c r="J32" s="103" t="s">
        <v>175</v>
      </c>
      <c r="K32" s="103" t="s">
        <v>176</v>
      </c>
      <c r="L32" s="103" t="s">
        <v>106</v>
      </c>
    </row>
    <row r="33" spans="1:12" ht="12.75">
      <c r="A33" s="146"/>
      <c r="B33" s="146"/>
      <c r="C33" s="76">
        <v>3</v>
      </c>
      <c r="D33" s="76" t="s">
        <v>136</v>
      </c>
      <c r="E33" s="74">
        <v>4795</v>
      </c>
      <c r="F33" s="146"/>
      <c r="G33" s="146"/>
      <c r="H33" s="76">
        <f aca="true" t="shared" si="1" ref="H33:H49">E33*(F33+G33)</f>
        <v>0</v>
      </c>
      <c r="I33" s="147"/>
      <c r="J33" s="146">
        <v>1</v>
      </c>
      <c r="K33" s="76">
        <f>I33*J33</f>
        <v>0</v>
      </c>
      <c r="L33" s="92">
        <f aca="true" t="shared" si="2" ref="L33:L49">K33*B33</f>
        <v>0</v>
      </c>
    </row>
    <row r="34" spans="1:12" ht="12.75">
      <c r="A34" s="146"/>
      <c r="B34" s="146"/>
      <c r="C34" s="76">
        <v>3</v>
      </c>
      <c r="D34" s="76" t="s">
        <v>136</v>
      </c>
      <c r="E34" s="74">
        <v>4795</v>
      </c>
      <c r="F34" s="146"/>
      <c r="G34" s="146"/>
      <c r="H34" s="76">
        <f t="shared" si="1"/>
        <v>0</v>
      </c>
      <c r="I34" s="147"/>
      <c r="J34" s="146">
        <v>1</v>
      </c>
      <c r="K34" s="76">
        <f>I34*J34</f>
        <v>0</v>
      </c>
      <c r="L34" s="92">
        <f t="shared" si="2"/>
        <v>0</v>
      </c>
    </row>
    <row r="35" spans="1:12" ht="12.75">
      <c r="A35" s="146"/>
      <c r="B35" s="146"/>
      <c r="C35" s="76">
        <v>1</v>
      </c>
      <c r="D35" s="76" t="s">
        <v>95</v>
      </c>
      <c r="E35" s="74">
        <v>4795</v>
      </c>
      <c r="F35" s="146"/>
      <c r="G35" s="146"/>
      <c r="H35" s="76">
        <f t="shared" si="1"/>
        <v>0</v>
      </c>
      <c r="I35" s="147"/>
      <c r="J35" s="146">
        <v>1</v>
      </c>
      <c r="K35" s="76">
        <f>I35*J35</f>
        <v>0</v>
      </c>
      <c r="L35" s="92">
        <f t="shared" si="2"/>
        <v>0</v>
      </c>
    </row>
    <row r="36" spans="1:12" ht="12.75">
      <c r="A36" s="146"/>
      <c r="B36" s="146"/>
      <c r="C36" s="74">
        <v>2</v>
      </c>
      <c r="D36" s="74" t="s">
        <v>137</v>
      </c>
      <c r="E36" s="74">
        <v>4795</v>
      </c>
      <c r="F36" s="146"/>
      <c r="G36" s="146"/>
      <c r="H36" s="74">
        <f t="shared" si="1"/>
        <v>0</v>
      </c>
      <c r="I36" s="147"/>
      <c r="J36" s="146">
        <v>1</v>
      </c>
      <c r="K36" s="74">
        <f aca="true" t="shared" si="3" ref="K36:K49">I36*J36</f>
        <v>0</v>
      </c>
      <c r="L36" s="91">
        <f t="shared" si="2"/>
        <v>0</v>
      </c>
    </row>
    <row r="37" spans="1:12" ht="12.75">
      <c r="A37" s="146"/>
      <c r="B37" s="146"/>
      <c r="C37" s="74">
        <v>2</v>
      </c>
      <c r="D37" s="74" t="s">
        <v>137</v>
      </c>
      <c r="E37" s="74">
        <v>4795</v>
      </c>
      <c r="F37" s="146"/>
      <c r="G37" s="146"/>
      <c r="H37" s="74">
        <f>E37*(F37+G37)</f>
        <v>0</v>
      </c>
      <c r="I37" s="147"/>
      <c r="J37" s="146">
        <v>1</v>
      </c>
      <c r="K37" s="74">
        <f>I37*J37</f>
        <v>0</v>
      </c>
      <c r="L37" s="91">
        <f>K37*B37</f>
        <v>0</v>
      </c>
    </row>
    <row r="38" spans="1:12" ht="12.75">
      <c r="A38" s="146"/>
      <c r="B38" s="146"/>
      <c r="C38" s="74">
        <v>2</v>
      </c>
      <c r="D38" s="74" t="s">
        <v>137</v>
      </c>
      <c r="E38" s="74">
        <v>4795</v>
      </c>
      <c r="F38" s="146"/>
      <c r="G38" s="146"/>
      <c r="H38" s="74">
        <f>E38*(F38+G38)</f>
        <v>0</v>
      </c>
      <c r="I38" s="147"/>
      <c r="J38" s="146">
        <v>1</v>
      </c>
      <c r="K38" s="74">
        <f>I38*J38</f>
        <v>0</v>
      </c>
      <c r="L38" s="91">
        <f>K38*B38</f>
        <v>0</v>
      </c>
    </row>
    <row r="39" spans="1:12" ht="12.75">
      <c r="A39" s="146"/>
      <c r="B39" s="146"/>
      <c r="C39" s="74">
        <v>2</v>
      </c>
      <c r="D39" s="74" t="s">
        <v>137</v>
      </c>
      <c r="E39" s="74">
        <v>4795</v>
      </c>
      <c r="F39" s="146"/>
      <c r="G39" s="146"/>
      <c r="H39" s="74">
        <f>E39*(F39+G39)</f>
        <v>0</v>
      </c>
      <c r="I39" s="147"/>
      <c r="J39" s="146">
        <v>1</v>
      </c>
      <c r="K39" s="74">
        <f>I39*J39</f>
        <v>0</v>
      </c>
      <c r="L39" s="91">
        <f>K39*B39</f>
        <v>0</v>
      </c>
    </row>
    <row r="40" spans="1:12" ht="12.75">
      <c r="A40" s="146"/>
      <c r="B40" s="146"/>
      <c r="C40" s="74">
        <v>2</v>
      </c>
      <c r="D40" s="74" t="s">
        <v>137</v>
      </c>
      <c r="E40" s="74">
        <v>4795</v>
      </c>
      <c r="F40" s="146"/>
      <c r="G40" s="146"/>
      <c r="H40" s="74">
        <f>E40*(F40+G40)</f>
        <v>0</v>
      </c>
      <c r="I40" s="147"/>
      <c r="J40" s="146">
        <v>1</v>
      </c>
      <c r="K40" s="74">
        <f>I40*J40</f>
        <v>0</v>
      </c>
      <c r="L40" s="91">
        <f>K40*B40</f>
        <v>0</v>
      </c>
    </row>
    <row r="41" spans="1:12" ht="12.75">
      <c r="A41" s="146"/>
      <c r="B41" s="146"/>
      <c r="C41" s="74">
        <v>2</v>
      </c>
      <c r="D41" s="74" t="s">
        <v>137</v>
      </c>
      <c r="E41" s="74">
        <v>4795</v>
      </c>
      <c r="F41" s="146"/>
      <c r="G41" s="146"/>
      <c r="H41" s="74">
        <f>E41*(F41+G41)</f>
        <v>0</v>
      </c>
      <c r="I41" s="147"/>
      <c r="J41" s="146">
        <v>1</v>
      </c>
      <c r="K41" s="74">
        <f>I41*J41</f>
        <v>0</v>
      </c>
      <c r="L41" s="91">
        <f>K41*B41</f>
        <v>0</v>
      </c>
    </row>
    <row r="42" spans="1:12" ht="12.75">
      <c r="A42" s="146"/>
      <c r="B42" s="146"/>
      <c r="C42" s="74">
        <v>2</v>
      </c>
      <c r="D42" s="74" t="s">
        <v>137</v>
      </c>
      <c r="E42" s="74">
        <v>4795</v>
      </c>
      <c r="F42" s="146"/>
      <c r="G42" s="146"/>
      <c r="H42" s="74">
        <f t="shared" si="1"/>
        <v>0</v>
      </c>
      <c r="I42" s="147"/>
      <c r="J42" s="146">
        <v>1</v>
      </c>
      <c r="K42" s="74">
        <f t="shared" si="3"/>
        <v>0</v>
      </c>
      <c r="L42" s="91">
        <f t="shared" si="2"/>
        <v>0</v>
      </c>
    </row>
    <row r="43" spans="1:12" ht="12.75">
      <c r="A43" s="146"/>
      <c r="B43" s="146"/>
      <c r="C43" s="74">
        <v>2</v>
      </c>
      <c r="D43" s="74" t="s">
        <v>137</v>
      </c>
      <c r="E43" s="74">
        <v>4795</v>
      </c>
      <c r="F43" s="146"/>
      <c r="G43" s="146"/>
      <c r="H43" s="74">
        <f t="shared" si="1"/>
        <v>0</v>
      </c>
      <c r="I43" s="147"/>
      <c r="J43" s="146">
        <v>1</v>
      </c>
      <c r="K43" s="74">
        <f t="shared" si="3"/>
        <v>0</v>
      </c>
      <c r="L43" s="91">
        <f t="shared" si="2"/>
        <v>0</v>
      </c>
    </row>
    <row r="44" spans="1:12" ht="12.75">
      <c r="A44" s="146"/>
      <c r="B44" s="146"/>
      <c r="C44" s="74">
        <v>2</v>
      </c>
      <c r="D44" s="74" t="s">
        <v>137</v>
      </c>
      <c r="E44" s="74">
        <v>4795</v>
      </c>
      <c r="F44" s="146"/>
      <c r="G44" s="146"/>
      <c r="H44" s="74">
        <f t="shared" si="1"/>
        <v>0</v>
      </c>
      <c r="I44" s="147"/>
      <c r="J44" s="146">
        <v>1</v>
      </c>
      <c r="K44" s="74">
        <f t="shared" si="3"/>
        <v>0</v>
      </c>
      <c r="L44" s="91">
        <f t="shared" si="2"/>
        <v>0</v>
      </c>
    </row>
    <row r="45" spans="1:12" ht="14.25" customHeight="1">
      <c r="A45" s="146"/>
      <c r="B45" s="146"/>
      <c r="C45" s="74">
        <v>2</v>
      </c>
      <c r="D45" s="74" t="s">
        <v>137</v>
      </c>
      <c r="E45" s="74">
        <v>4795</v>
      </c>
      <c r="F45" s="146"/>
      <c r="G45" s="146"/>
      <c r="H45" s="74">
        <f t="shared" si="1"/>
        <v>0</v>
      </c>
      <c r="I45" s="147"/>
      <c r="J45" s="146">
        <v>1</v>
      </c>
      <c r="K45" s="74">
        <f t="shared" si="3"/>
        <v>0</v>
      </c>
      <c r="L45" s="91">
        <f t="shared" si="2"/>
        <v>0</v>
      </c>
    </row>
    <row r="46" spans="1:12" ht="12.75">
      <c r="A46" s="146"/>
      <c r="B46" s="146"/>
      <c r="C46" s="74">
        <v>2</v>
      </c>
      <c r="D46" s="74" t="s">
        <v>137</v>
      </c>
      <c r="E46" s="74">
        <v>4795</v>
      </c>
      <c r="F46" s="146"/>
      <c r="G46" s="146"/>
      <c r="H46" s="74">
        <f t="shared" si="1"/>
        <v>0</v>
      </c>
      <c r="I46" s="147"/>
      <c r="J46" s="146">
        <v>1</v>
      </c>
      <c r="K46" s="74">
        <f t="shared" si="3"/>
        <v>0</v>
      </c>
      <c r="L46" s="91">
        <f t="shared" si="2"/>
        <v>0</v>
      </c>
    </row>
    <row r="47" spans="1:12" ht="12.75">
      <c r="A47" s="146"/>
      <c r="B47" s="146"/>
      <c r="C47" s="74">
        <v>2</v>
      </c>
      <c r="D47" s="74" t="s">
        <v>137</v>
      </c>
      <c r="E47" s="74">
        <v>4795</v>
      </c>
      <c r="F47" s="146"/>
      <c r="G47" s="146"/>
      <c r="H47" s="74">
        <f t="shared" si="1"/>
        <v>0</v>
      </c>
      <c r="I47" s="147"/>
      <c r="J47" s="146">
        <v>1</v>
      </c>
      <c r="K47" s="74">
        <f t="shared" si="3"/>
        <v>0</v>
      </c>
      <c r="L47" s="91">
        <f t="shared" si="2"/>
        <v>0</v>
      </c>
    </row>
    <row r="48" spans="1:12" ht="12.75">
      <c r="A48" s="146"/>
      <c r="B48" s="146"/>
      <c r="C48" s="74">
        <v>2</v>
      </c>
      <c r="D48" s="74" t="s">
        <v>137</v>
      </c>
      <c r="E48" s="74">
        <v>4795</v>
      </c>
      <c r="F48" s="146"/>
      <c r="G48" s="146"/>
      <c r="H48" s="74">
        <f t="shared" si="1"/>
        <v>0</v>
      </c>
      <c r="I48" s="147"/>
      <c r="J48" s="146">
        <v>1</v>
      </c>
      <c r="K48" s="74">
        <f t="shared" si="3"/>
        <v>0</v>
      </c>
      <c r="L48" s="91">
        <f t="shared" si="2"/>
        <v>0</v>
      </c>
    </row>
    <row r="49" spans="1:12" ht="13.5" thickBot="1">
      <c r="A49" s="146"/>
      <c r="B49" s="146"/>
      <c r="C49" s="83">
        <v>2</v>
      </c>
      <c r="D49" s="83" t="s">
        <v>137</v>
      </c>
      <c r="E49" s="74">
        <v>4795</v>
      </c>
      <c r="F49" s="146"/>
      <c r="G49" s="146"/>
      <c r="H49" s="83">
        <f t="shared" si="1"/>
        <v>0</v>
      </c>
      <c r="I49" s="147"/>
      <c r="J49" s="146">
        <v>1</v>
      </c>
      <c r="K49" s="83">
        <f t="shared" si="3"/>
        <v>0</v>
      </c>
      <c r="L49" s="93">
        <f t="shared" si="2"/>
        <v>0</v>
      </c>
    </row>
    <row r="50" spans="1:12" ht="13.5" thickBot="1">
      <c r="A50" s="87" t="s">
        <v>177</v>
      </c>
      <c r="B50" s="87">
        <f>SUM(B36:B49)</f>
        <v>0</v>
      </c>
      <c r="C50" s="87"/>
      <c r="D50" s="87" t="s">
        <v>137</v>
      </c>
      <c r="E50" s="87"/>
      <c r="F50" s="87"/>
      <c r="G50" s="87"/>
      <c r="H50" s="87">
        <v>0</v>
      </c>
      <c r="I50" s="97">
        <f>H50</f>
        <v>0</v>
      </c>
      <c r="J50" s="87"/>
      <c r="K50" s="87">
        <v>0</v>
      </c>
      <c r="L50" s="95">
        <f>SUM(L36:L44)</f>
        <v>0</v>
      </c>
    </row>
    <row r="51" spans="1:12" ht="13.5" thickBot="1">
      <c r="A51" s="98" t="s">
        <v>93</v>
      </c>
      <c r="B51" s="100">
        <f>B33+B34+B35+B50</f>
        <v>0</v>
      </c>
      <c r="C51" s="98"/>
      <c r="D51" s="98"/>
      <c r="E51" s="98"/>
      <c r="F51" s="98"/>
      <c r="G51" s="98"/>
      <c r="H51" s="98">
        <v>0</v>
      </c>
      <c r="I51" s="99"/>
      <c r="J51" s="98"/>
      <c r="K51" s="98">
        <v>0</v>
      </c>
      <c r="L51" s="100">
        <f>L33+L34+L35+L50</f>
        <v>0</v>
      </c>
    </row>
    <row r="52" spans="1:12" s="77" customFormat="1" ht="14.25" thickBot="1" thickTop="1">
      <c r="A52" s="81" t="s">
        <v>151</v>
      </c>
      <c r="B52" s="105">
        <f>F29+B51</f>
        <v>0</v>
      </c>
      <c r="C52" s="81"/>
      <c r="D52" s="81"/>
      <c r="E52" s="81"/>
      <c r="F52" s="81"/>
      <c r="G52" s="81"/>
      <c r="H52" s="81"/>
      <c r="I52" s="101"/>
      <c r="J52" s="81"/>
      <c r="K52" s="81"/>
      <c r="L52" s="105">
        <f>O29+L51</f>
        <v>0</v>
      </c>
    </row>
    <row r="53" ht="13.5" thickTop="1"/>
    <row r="54" ht="12.75" hidden="1"/>
    <row r="55" spans="1:2" ht="12.75">
      <c r="A55" s="64" t="s">
        <v>153</v>
      </c>
      <c r="B55" s="138"/>
    </row>
    <row r="56" spans="1:2" ht="21.75" customHeight="1">
      <c r="A56" s="64" t="s">
        <v>154</v>
      </c>
      <c r="B56" s="138"/>
    </row>
  </sheetData>
  <sheetProtection/>
  <mergeCells count="10">
    <mergeCell ref="A28:C28"/>
    <mergeCell ref="A31:L31"/>
    <mergeCell ref="B2:P2"/>
    <mergeCell ref="A4:O4"/>
    <mergeCell ref="A3:P3"/>
    <mergeCell ref="A9:C9"/>
    <mergeCell ref="A12:C12"/>
    <mergeCell ref="A17:C17"/>
    <mergeCell ref="A21:C21"/>
    <mergeCell ref="A25:C2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5" zoomScaleNormal="75" zoomScalePageLayoutView="0" workbookViewId="0" topLeftCell="A1">
      <selection activeCell="P74" sqref="P74"/>
    </sheetView>
  </sheetViews>
  <sheetFormatPr defaultColWidth="9.00390625" defaultRowHeight="12.75"/>
  <cols>
    <col min="1" max="1" width="41.125" style="65" customWidth="1"/>
    <col min="2" max="2" width="6.375" style="65" customWidth="1"/>
    <col min="3" max="3" width="7.375" style="65" customWidth="1"/>
    <col min="4" max="4" width="20.875" style="65" customWidth="1"/>
    <col min="5" max="5" width="8.375" style="65" customWidth="1"/>
    <col min="6" max="6" width="6.875" style="65" customWidth="1"/>
    <col min="7" max="7" width="5.375" style="65" customWidth="1"/>
    <col min="8" max="9" width="9.125" style="65" customWidth="1"/>
    <col min="10" max="10" width="5.375" style="65" customWidth="1"/>
    <col min="11" max="11" width="7.875" style="65" customWidth="1"/>
    <col min="12" max="12" width="9.625" style="65" bestFit="1" customWidth="1"/>
    <col min="13" max="16384" width="9.125" style="65" customWidth="1"/>
  </cols>
  <sheetData>
    <row r="1" spans="1:16" ht="21.75" customHeight="1">
      <c r="A1" s="238" t="s">
        <v>215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72"/>
      <c r="N1" s="72"/>
      <c r="O1" s="72"/>
      <c r="P1" s="72"/>
    </row>
    <row r="2" spans="1:16" ht="18.75" customHeight="1">
      <c r="A2" s="240" t="s">
        <v>211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00"/>
      <c r="N2" s="200"/>
      <c r="O2" s="200"/>
      <c r="P2" s="200"/>
    </row>
    <row r="3" spans="1:16" ht="18.75" customHeight="1">
      <c r="A3" s="251" t="s">
        <v>178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72"/>
      <c r="N3" s="72"/>
      <c r="O3" s="72"/>
      <c r="P3" s="72"/>
    </row>
    <row r="4" spans="1:12" ht="106.5" customHeight="1">
      <c r="A4" s="110" t="s">
        <v>132</v>
      </c>
      <c r="B4" s="111" t="s">
        <v>133</v>
      </c>
      <c r="C4" s="111" t="s">
        <v>134</v>
      </c>
      <c r="D4" s="110" t="s">
        <v>135</v>
      </c>
      <c r="E4" s="111" t="s">
        <v>114</v>
      </c>
      <c r="F4" s="111" t="s">
        <v>173</v>
      </c>
      <c r="G4" s="111" t="s">
        <v>174</v>
      </c>
      <c r="H4" s="111" t="s">
        <v>119</v>
      </c>
      <c r="I4" s="112" t="s">
        <v>170</v>
      </c>
      <c r="J4" s="111" t="s">
        <v>175</v>
      </c>
      <c r="K4" s="111" t="s">
        <v>176</v>
      </c>
      <c r="L4" s="111" t="s">
        <v>106</v>
      </c>
    </row>
    <row r="5" spans="1:12" ht="12.75">
      <c r="A5" s="121"/>
      <c r="B5" s="121"/>
      <c r="C5" s="68">
        <v>2</v>
      </c>
      <c r="D5" s="68" t="s">
        <v>138</v>
      </c>
      <c r="E5" s="68">
        <v>4795</v>
      </c>
      <c r="F5" s="68"/>
      <c r="G5" s="121"/>
      <c r="H5" s="68">
        <f>E5*(F5+G5)</f>
        <v>0</v>
      </c>
      <c r="I5" s="151">
        <f>H5</f>
        <v>0</v>
      </c>
      <c r="J5" s="121">
        <v>1</v>
      </c>
      <c r="K5" s="68">
        <f>I5*J5</f>
        <v>0</v>
      </c>
      <c r="L5" s="68">
        <f>K5*B5</f>
        <v>0</v>
      </c>
    </row>
    <row r="6" spans="1:12" ht="12.75">
      <c r="A6" s="121"/>
      <c r="B6" s="121"/>
      <c r="C6" s="68">
        <v>2</v>
      </c>
      <c r="D6" s="68" t="s">
        <v>138</v>
      </c>
      <c r="E6" s="68">
        <v>4795</v>
      </c>
      <c r="F6" s="68"/>
      <c r="G6" s="121"/>
      <c r="H6" s="68">
        <f>E6*(F6+G6)</f>
        <v>0</v>
      </c>
      <c r="I6" s="151">
        <f>H6</f>
        <v>0</v>
      </c>
      <c r="J6" s="121">
        <v>1</v>
      </c>
      <c r="K6" s="68">
        <f>I6*J6</f>
        <v>0</v>
      </c>
      <c r="L6" s="68">
        <f>K6*B6</f>
        <v>0</v>
      </c>
    </row>
    <row r="7" spans="1:12" ht="13.5" thickBot="1">
      <c r="A7" s="121"/>
      <c r="B7" s="121"/>
      <c r="C7" s="68">
        <v>2</v>
      </c>
      <c r="D7" s="68" t="s">
        <v>138</v>
      </c>
      <c r="E7" s="68">
        <v>4795</v>
      </c>
      <c r="F7" s="68"/>
      <c r="G7" s="121"/>
      <c r="H7" s="68">
        <f>E7*(F7+G7)</f>
        <v>0</v>
      </c>
      <c r="I7" s="151">
        <f>H7</f>
        <v>0</v>
      </c>
      <c r="J7" s="121">
        <v>1</v>
      </c>
      <c r="K7" s="68">
        <f>I7*J7</f>
        <v>0</v>
      </c>
      <c r="L7" s="68">
        <f>K7*B7</f>
        <v>0</v>
      </c>
    </row>
    <row r="8" spans="1:12" ht="1.5" customHeight="1" hidden="1" thickBot="1">
      <c r="A8" s="70"/>
      <c r="B8" s="70"/>
      <c r="C8" s="70">
        <v>2</v>
      </c>
      <c r="D8" s="70" t="s">
        <v>138</v>
      </c>
      <c r="E8" s="70">
        <v>4611</v>
      </c>
      <c r="F8" s="70"/>
      <c r="G8" s="123"/>
      <c r="H8" s="70">
        <f>E8*(F8+G8)</f>
        <v>0</v>
      </c>
      <c r="I8" s="152">
        <f>H8</f>
        <v>0</v>
      </c>
      <c r="J8" s="123">
        <v>1</v>
      </c>
      <c r="K8" s="70">
        <f>I8*J8</f>
        <v>0</v>
      </c>
      <c r="L8" s="70">
        <f>K8*B8</f>
        <v>0</v>
      </c>
    </row>
    <row r="9" spans="1:12" s="109" customFormat="1" ht="13.5" thickBot="1">
      <c r="A9" s="114" t="s">
        <v>179</v>
      </c>
      <c r="B9" s="114">
        <f>SUM(B5:B8)</f>
        <v>0</v>
      </c>
      <c r="C9" s="114"/>
      <c r="D9" s="114"/>
      <c r="E9" s="114"/>
      <c r="F9" s="114"/>
      <c r="G9" s="114"/>
      <c r="H9" s="114"/>
      <c r="I9" s="115"/>
      <c r="J9" s="114"/>
      <c r="K9" s="114"/>
      <c r="L9" s="114">
        <f>SUM(L5:L8)</f>
        <v>0</v>
      </c>
    </row>
    <row r="10" spans="1:12" s="109" customFormat="1" ht="12.75">
      <c r="A10" s="148"/>
      <c r="B10" s="148"/>
      <c r="C10" s="113">
        <v>2</v>
      </c>
      <c r="D10" s="113" t="s">
        <v>139</v>
      </c>
      <c r="E10" s="68">
        <v>4795</v>
      </c>
      <c r="F10" s="113"/>
      <c r="G10" s="148"/>
      <c r="H10" s="113">
        <f>E10*(F10+G10)</f>
        <v>0</v>
      </c>
      <c r="I10" s="153">
        <f>H10</f>
        <v>0</v>
      </c>
      <c r="J10" s="148">
        <v>1</v>
      </c>
      <c r="K10" s="113">
        <f>I10*J10</f>
        <v>0</v>
      </c>
      <c r="L10" s="113">
        <f>K10*B10</f>
        <v>0</v>
      </c>
    </row>
    <row r="11" spans="1:12" ht="0.75" customHeight="1" thickBot="1">
      <c r="A11" s="148"/>
      <c r="B11" s="148"/>
      <c r="C11" s="113">
        <v>2</v>
      </c>
      <c r="D11" s="113" t="s">
        <v>139</v>
      </c>
      <c r="E11" s="113">
        <v>4611</v>
      </c>
      <c r="F11" s="113"/>
      <c r="G11" s="148"/>
      <c r="H11" s="113">
        <f>E11*(F11+G11)</f>
        <v>0</v>
      </c>
      <c r="I11" s="153">
        <f>H11</f>
        <v>0</v>
      </c>
      <c r="J11" s="148">
        <v>1</v>
      </c>
      <c r="K11" s="113">
        <f>I11*J11</f>
        <v>0</v>
      </c>
      <c r="L11" s="113">
        <f>K11*B11</f>
        <v>0</v>
      </c>
    </row>
    <row r="12" spans="1:12" s="109" customFormat="1" ht="13.5" thickBot="1">
      <c r="A12" s="114" t="s">
        <v>180</v>
      </c>
      <c r="B12" s="114">
        <f>SUM(B10:B11)</f>
        <v>0</v>
      </c>
      <c r="C12" s="114"/>
      <c r="D12" s="114"/>
      <c r="E12" s="114"/>
      <c r="F12" s="114"/>
      <c r="G12" s="114"/>
      <c r="H12" s="114"/>
      <c r="I12" s="115"/>
      <c r="J12" s="114"/>
      <c r="K12" s="114"/>
      <c r="L12" s="114">
        <f>SUM(L10:L11)</f>
        <v>0</v>
      </c>
    </row>
    <row r="13" spans="1:12" ht="12.75">
      <c r="A13" s="149"/>
      <c r="B13" s="149"/>
      <c r="C13" s="108">
        <v>2</v>
      </c>
      <c r="D13" s="108" t="s">
        <v>140</v>
      </c>
      <c r="E13" s="68">
        <v>4795</v>
      </c>
      <c r="F13" s="108"/>
      <c r="G13" s="149"/>
      <c r="H13" s="108">
        <f>E13*(F13+G13)</f>
        <v>0</v>
      </c>
      <c r="I13" s="154">
        <f>H13</f>
        <v>0</v>
      </c>
      <c r="J13" s="149">
        <v>1</v>
      </c>
      <c r="K13" s="108">
        <f>I13*J13</f>
        <v>0</v>
      </c>
      <c r="L13" s="108">
        <f>K13*B13</f>
        <v>0</v>
      </c>
    </row>
    <row r="14" spans="1:12" ht="12.75">
      <c r="A14" s="149"/>
      <c r="B14" s="149"/>
      <c r="C14" s="108">
        <v>2</v>
      </c>
      <c r="D14" s="108" t="s">
        <v>140</v>
      </c>
      <c r="E14" s="68">
        <v>4795</v>
      </c>
      <c r="F14" s="108"/>
      <c r="G14" s="149"/>
      <c r="H14" s="108">
        <f>E14*(F14+G14)</f>
        <v>0</v>
      </c>
      <c r="I14" s="154">
        <f>H14</f>
        <v>0</v>
      </c>
      <c r="J14" s="149">
        <v>1</v>
      </c>
      <c r="K14" s="108">
        <f>I14*J14</f>
        <v>0</v>
      </c>
      <c r="L14" s="108">
        <f>K14*B14</f>
        <v>0</v>
      </c>
    </row>
    <row r="15" spans="1:12" ht="0.75" customHeight="1" thickBot="1">
      <c r="A15" s="149"/>
      <c r="B15" s="149"/>
      <c r="C15" s="108">
        <v>2</v>
      </c>
      <c r="D15" s="108" t="s">
        <v>140</v>
      </c>
      <c r="E15" s="108">
        <v>4611</v>
      </c>
      <c r="F15" s="108"/>
      <c r="G15" s="149"/>
      <c r="H15" s="108">
        <f>E15*(F15+G15)</f>
        <v>0</v>
      </c>
      <c r="I15" s="154">
        <f>H15</f>
        <v>0</v>
      </c>
      <c r="J15" s="149">
        <v>1</v>
      </c>
      <c r="K15" s="108">
        <f>I15*J15</f>
        <v>0</v>
      </c>
      <c r="L15" s="108">
        <f>K15*B15</f>
        <v>0</v>
      </c>
    </row>
    <row r="16" spans="1:12" ht="13.5" hidden="1" thickBot="1">
      <c r="A16" s="70"/>
      <c r="B16" s="70"/>
      <c r="C16" s="108">
        <v>2</v>
      </c>
      <c r="D16" s="70" t="s">
        <v>141</v>
      </c>
      <c r="E16" s="70">
        <v>4611</v>
      </c>
      <c r="F16" s="70"/>
      <c r="G16" s="123"/>
      <c r="H16" s="70">
        <f>E16*(F16+G16)</f>
        <v>0</v>
      </c>
      <c r="I16" s="152">
        <f>H16</f>
        <v>0</v>
      </c>
      <c r="J16" s="149">
        <v>1</v>
      </c>
      <c r="K16" s="70">
        <f>I16*J16</f>
        <v>0</v>
      </c>
      <c r="L16" s="70">
        <f>K16*B16</f>
        <v>0</v>
      </c>
    </row>
    <row r="17" spans="1:12" s="109" customFormat="1" ht="13.5" thickBot="1">
      <c r="A17" s="114" t="s">
        <v>181</v>
      </c>
      <c r="B17" s="114">
        <f>SUM(B13:B16)</f>
        <v>0</v>
      </c>
      <c r="C17" s="114"/>
      <c r="D17" s="114"/>
      <c r="E17" s="114"/>
      <c r="F17" s="114"/>
      <c r="G17" s="114"/>
      <c r="H17" s="114"/>
      <c r="I17" s="115"/>
      <c r="J17" s="114"/>
      <c r="K17" s="114"/>
      <c r="L17" s="114">
        <f>SUM(L13:L16)</f>
        <v>0</v>
      </c>
    </row>
    <row r="18" spans="1:12" s="109" customFormat="1" ht="12.75">
      <c r="A18" s="149"/>
      <c r="B18" s="149"/>
      <c r="C18" s="108">
        <v>2</v>
      </c>
      <c r="D18" s="108" t="s">
        <v>150</v>
      </c>
      <c r="E18" s="68">
        <v>4795</v>
      </c>
      <c r="F18" s="108"/>
      <c r="G18" s="149"/>
      <c r="H18" s="108">
        <f>E18*(F18+G18)</f>
        <v>0</v>
      </c>
      <c r="I18" s="154">
        <f>H18</f>
        <v>0</v>
      </c>
      <c r="J18" s="149">
        <v>1</v>
      </c>
      <c r="K18" s="108">
        <f>I18*J18</f>
        <v>0</v>
      </c>
      <c r="L18" s="108">
        <f>K18*B18</f>
        <v>0</v>
      </c>
    </row>
    <row r="19" spans="1:12" s="109" customFormat="1" ht="0.75" customHeight="1" thickBot="1">
      <c r="A19" s="121"/>
      <c r="B19" s="121"/>
      <c r="C19" s="68">
        <v>2</v>
      </c>
      <c r="D19" s="68" t="s">
        <v>150</v>
      </c>
      <c r="E19" s="68">
        <v>4611</v>
      </c>
      <c r="F19" s="68"/>
      <c r="G19" s="121"/>
      <c r="H19" s="68">
        <f>E19*(F19+G19)</f>
        <v>0</v>
      </c>
      <c r="I19" s="151">
        <f>H19</f>
        <v>0</v>
      </c>
      <c r="J19" s="121">
        <v>1</v>
      </c>
      <c r="K19" s="68">
        <f>I19*J19</f>
        <v>0</v>
      </c>
      <c r="L19" s="68">
        <f>K19*B19</f>
        <v>0</v>
      </c>
    </row>
    <row r="20" spans="1:12" ht="13.5" hidden="1" thickBot="1">
      <c r="A20" s="123"/>
      <c r="B20" s="123"/>
      <c r="C20" s="70">
        <v>2</v>
      </c>
      <c r="D20" s="70" t="s">
        <v>150</v>
      </c>
      <c r="E20" s="70">
        <v>4611</v>
      </c>
      <c r="F20" s="70"/>
      <c r="G20" s="123"/>
      <c r="H20" s="70">
        <f>E20*(F20+G20)</f>
        <v>0</v>
      </c>
      <c r="I20" s="152">
        <f>H20</f>
        <v>0</v>
      </c>
      <c r="J20" s="123">
        <v>1</v>
      </c>
      <c r="K20" s="70">
        <f>I20*J20</f>
        <v>0</v>
      </c>
      <c r="L20" s="70">
        <f>K20*B20</f>
        <v>0</v>
      </c>
    </row>
    <row r="21" spans="1:12" s="109" customFormat="1" ht="12.75">
      <c r="A21" s="191" t="s">
        <v>182</v>
      </c>
      <c r="B21" s="191">
        <f>SUM(B18:B20)</f>
        <v>0</v>
      </c>
      <c r="C21" s="191"/>
      <c r="D21" s="191"/>
      <c r="E21" s="191"/>
      <c r="F21" s="191"/>
      <c r="G21" s="191"/>
      <c r="H21" s="191"/>
      <c r="I21" s="192"/>
      <c r="J21" s="191"/>
      <c r="K21" s="191"/>
      <c r="L21" s="191">
        <f>SUM(L18:L20)</f>
        <v>0</v>
      </c>
    </row>
    <row r="22" spans="1:12" s="109" customFormat="1" ht="12.75">
      <c r="A22" s="121"/>
      <c r="B22" s="121"/>
      <c r="C22" s="68">
        <v>2</v>
      </c>
      <c r="D22" s="68" t="s">
        <v>207</v>
      </c>
      <c r="E22" s="68">
        <v>4795</v>
      </c>
      <c r="F22" s="68"/>
      <c r="G22" s="121"/>
      <c r="H22" s="68">
        <f>E22*(F22+G22)</f>
        <v>0</v>
      </c>
      <c r="I22" s="151">
        <f>H22</f>
        <v>0</v>
      </c>
      <c r="J22" s="121">
        <v>1</v>
      </c>
      <c r="K22" s="68">
        <f>I22*J22</f>
        <v>0</v>
      </c>
      <c r="L22" s="68">
        <f>K22*B22</f>
        <v>0</v>
      </c>
    </row>
    <row r="23" spans="1:12" s="109" customFormat="1" ht="0.75" customHeight="1" thickBot="1">
      <c r="A23" s="121"/>
      <c r="B23" s="121"/>
      <c r="C23" s="68">
        <v>2</v>
      </c>
      <c r="D23" s="68" t="s">
        <v>149</v>
      </c>
      <c r="E23" s="68">
        <v>4611</v>
      </c>
      <c r="F23" s="68"/>
      <c r="G23" s="121"/>
      <c r="H23" s="68">
        <f>E23*(F23+G23)</f>
        <v>0</v>
      </c>
      <c r="I23" s="151">
        <f>H23</f>
        <v>0</v>
      </c>
      <c r="J23" s="121">
        <v>1</v>
      </c>
      <c r="K23" s="68">
        <f>I23*J23</f>
        <v>0</v>
      </c>
      <c r="L23" s="68">
        <f>K23*B23</f>
        <v>0</v>
      </c>
    </row>
    <row r="24" spans="1:12" ht="13.5" hidden="1" thickBot="1">
      <c r="A24" s="123"/>
      <c r="B24" s="123"/>
      <c r="C24" s="70">
        <v>2</v>
      </c>
      <c r="D24" s="70" t="s">
        <v>149</v>
      </c>
      <c r="E24" s="70">
        <v>4611</v>
      </c>
      <c r="F24" s="70"/>
      <c r="G24" s="123"/>
      <c r="H24" s="70">
        <f>E24*(F24+G24)</f>
        <v>0</v>
      </c>
      <c r="I24" s="152">
        <f>H24</f>
        <v>0</v>
      </c>
      <c r="J24" s="123">
        <v>1</v>
      </c>
      <c r="K24" s="70">
        <f>I24*J24</f>
        <v>0</v>
      </c>
      <c r="L24" s="70">
        <f>K24*B24</f>
        <v>0</v>
      </c>
    </row>
    <row r="25" spans="1:12" s="109" customFormat="1" ht="13.5" thickBot="1">
      <c r="A25" s="114" t="s">
        <v>206</v>
      </c>
      <c r="B25" s="114">
        <f>SUM(B22:B24)</f>
        <v>0</v>
      </c>
      <c r="C25" s="114"/>
      <c r="D25" s="114"/>
      <c r="E25" s="114"/>
      <c r="F25" s="114"/>
      <c r="G25" s="114"/>
      <c r="H25" s="114"/>
      <c r="I25" s="115"/>
      <c r="J25" s="114"/>
      <c r="K25" s="114"/>
      <c r="L25" s="114">
        <f>SUM(L22:L24)</f>
        <v>0</v>
      </c>
    </row>
    <row r="26" spans="1:16" ht="12.75">
      <c r="A26" s="149"/>
      <c r="B26" s="149"/>
      <c r="C26" s="108">
        <v>2</v>
      </c>
      <c r="D26" s="108" t="s">
        <v>142</v>
      </c>
      <c r="E26" s="68">
        <v>4795</v>
      </c>
      <c r="F26" s="108"/>
      <c r="G26" s="149"/>
      <c r="H26" s="108">
        <f>E26*(F26+G26)</f>
        <v>0</v>
      </c>
      <c r="I26" s="154">
        <f>H26</f>
        <v>0</v>
      </c>
      <c r="J26" s="149">
        <v>1</v>
      </c>
      <c r="K26" s="108">
        <f>I26*J26</f>
        <v>0</v>
      </c>
      <c r="L26" s="108">
        <f>K26*B26</f>
        <v>0</v>
      </c>
      <c r="P26" s="120"/>
    </row>
    <row r="27" spans="1:16" ht="0.75" customHeight="1" thickBot="1">
      <c r="A27" s="149"/>
      <c r="B27" s="149"/>
      <c r="C27" s="108">
        <v>2</v>
      </c>
      <c r="D27" s="108" t="s">
        <v>142</v>
      </c>
      <c r="E27" s="108">
        <v>4611</v>
      </c>
      <c r="F27" s="108"/>
      <c r="G27" s="149"/>
      <c r="H27" s="108">
        <f>E27*(F27+G27)</f>
        <v>0</v>
      </c>
      <c r="I27" s="154">
        <f>H27</f>
        <v>0</v>
      </c>
      <c r="J27" s="149">
        <v>1</v>
      </c>
      <c r="K27" s="108">
        <f>I27*J27</f>
        <v>0</v>
      </c>
      <c r="L27" s="108">
        <f>K27*B27</f>
        <v>0</v>
      </c>
      <c r="P27" s="120"/>
    </row>
    <row r="28" spans="1:16" ht="13.5" hidden="1" thickBot="1">
      <c r="A28" s="149"/>
      <c r="B28" s="149"/>
      <c r="C28" s="108">
        <v>2</v>
      </c>
      <c r="D28" s="108" t="s">
        <v>142</v>
      </c>
      <c r="E28" s="108">
        <v>4611</v>
      </c>
      <c r="F28" s="108"/>
      <c r="G28" s="149"/>
      <c r="H28" s="108">
        <f>E28*(F28+G28)</f>
        <v>0</v>
      </c>
      <c r="I28" s="154">
        <f>H28</f>
        <v>0</v>
      </c>
      <c r="J28" s="149">
        <v>1</v>
      </c>
      <c r="K28" s="108">
        <f>I28*J28</f>
        <v>0</v>
      </c>
      <c r="L28" s="108">
        <f>K28*B28</f>
        <v>0</v>
      </c>
      <c r="P28" s="120"/>
    </row>
    <row r="29" spans="1:12" ht="13.5" hidden="1" thickBot="1">
      <c r="A29" s="149"/>
      <c r="B29" s="149"/>
      <c r="C29" s="108">
        <v>2</v>
      </c>
      <c r="D29" s="108" t="s">
        <v>142</v>
      </c>
      <c r="E29" s="108">
        <v>4611</v>
      </c>
      <c r="F29" s="108"/>
      <c r="G29" s="149"/>
      <c r="H29" s="108">
        <f>E29*(F29+G29)</f>
        <v>0</v>
      </c>
      <c r="I29" s="154">
        <f>H29</f>
        <v>0</v>
      </c>
      <c r="J29" s="149">
        <v>1</v>
      </c>
      <c r="K29" s="108">
        <f>I29*J29</f>
        <v>0</v>
      </c>
      <c r="L29" s="108">
        <f>K29*B29</f>
        <v>0</v>
      </c>
    </row>
    <row r="30" spans="1:12" s="109" customFormat="1" ht="14.25" customHeight="1" thickBot="1">
      <c r="A30" s="114" t="s">
        <v>183</v>
      </c>
      <c r="B30" s="114">
        <f>SUM(B26:B29)</f>
        <v>0</v>
      </c>
      <c r="C30" s="114"/>
      <c r="D30" s="114"/>
      <c r="E30" s="114"/>
      <c r="F30" s="114"/>
      <c r="G30" s="114"/>
      <c r="H30" s="114"/>
      <c r="I30" s="115"/>
      <c r="J30" s="114"/>
      <c r="K30" s="114"/>
      <c r="L30" s="114">
        <f>SUM(L26:L29)</f>
        <v>0</v>
      </c>
    </row>
    <row r="31" spans="1:12" s="109" customFormat="1" ht="12.75" hidden="1">
      <c r="A31" s="195"/>
      <c r="B31" s="195"/>
      <c r="C31" s="108">
        <v>2</v>
      </c>
      <c r="D31" s="108" t="s">
        <v>202</v>
      </c>
      <c r="E31" s="108">
        <v>4611</v>
      </c>
      <c r="F31" s="108"/>
      <c r="G31" s="149"/>
      <c r="H31" s="108">
        <f>E31*(F31+G31)</f>
        <v>0</v>
      </c>
      <c r="I31" s="154">
        <f>H31</f>
        <v>0</v>
      </c>
      <c r="J31" s="149">
        <v>1</v>
      </c>
      <c r="K31" s="108">
        <f>I31*J31</f>
        <v>0</v>
      </c>
      <c r="L31" s="108">
        <f>K31*B31</f>
        <v>0</v>
      </c>
    </row>
    <row r="32" spans="1:12" s="109" customFormat="1" ht="12.75" hidden="1">
      <c r="A32" s="193"/>
      <c r="B32" s="193"/>
      <c r="C32" s="68">
        <v>2</v>
      </c>
      <c r="D32" s="68" t="s">
        <v>202</v>
      </c>
      <c r="E32" s="108">
        <v>4611</v>
      </c>
      <c r="F32" s="108"/>
      <c r="G32" s="149"/>
      <c r="H32" s="108">
        <f>E32*(F32+G32)</f>
        <v>0</v>
      </c>
      <c r="I32" s="154">
        <f>H32</f>
        <v>0</v>
      </c>
      <c r="J32" s="149">
        <v>1</v>
      </c>
      <c r="K32" s="108">
        <f>I32*J32</f>
        <v>0</v>
      </c>
      <c r="L32" s="108">
        <f>K32*B32</f>
        <v>0</v>
      </c>
    </row>
    <row r="33" spans="1:12" s="109" customFormat="1" ht="12.75" hidden="1">
      <c r="A33" s="194"/>
      <c r="B33" s="194"/>
      <c r="C33" s="68">
        <v>2</v>
      </c>
      <c r="D33" s="68" t="s">
        <v>202</v>
      </c>
      <c r="E33" s="108">
        <v>4611</v>
      </c>
      <c r="F33" s="108"/>
      <c r="G33" s="149"/>
      <c r="H33" s="108">
        <f>E33*(F33+G33)</f>
        <v>0</v>
      </c>
      <c r="I33" s="154">
        <f>H33</f>
        <v>0</v>
      </c>
      <c r="J33" s="149">
        <v>1</v>
      </c>
      <c r="K33" s="108">
        <f>I33*J33</f>
        <v>0</v>
      </c>
      <c r="L33" s="108">
        <f>K33*B33</f>
        <v>0</v>
      </c>
    </row>
    <row r="34" spans="1:12" s="109" customFormat="1" ht="13.5" hidden="1" thickBot="1">
      <c r="A34" s="114" t="s">
        <v>201</v>
      </c>
      <c r="B34" s="114">
        <f>SUM(B31:B33)</f>
        <v>0</v>
      </c>
      <c r="C34" s="114"/>
      <c r="D34" s="114"/>
      <c r="E34" s="114"/>
      <c r="F34" s="114"/>
      <c r="G34" s="114"/>
      <c r="H34" s="114"/>
      <c r="I34" s="115"/>
      <c r="J34" s="114"/>
      <c r="K34" s="114"/>
      <c r="L34" s="114">
        <f>SUM(L31:L33)</f>
        <v>0</v>
      </c>
    </row>
    <row r="35" spans="1:12" s="109" customFormat="1" ht="12.75">
      <c r="A35" s="108"/>
      <c r="B35" s="108"/>
      <c r="C35" s="108">
        <v>1</v>
      </c>
      <c r="D35" s="108" t="s">
        <v>143</v>
      </c>
      <c r="E35" s="68">
        <v>4795</v>
      </c>
      <c r="F35" s="108"/>
      <c r="G35" s="149"/>
      <c r="H35" s="108">
        <f>E35*(F35+G35)</f>
        <v>0</v>
      </c>
      <c r="I35" s="154">
        <f>H35</f>
        <v>0</v>
      </c>
      <c r="J35" s="149">
        <v>1</v>
      </c>
      <c r="K35" s="108">
        <f>I35*J35</f>
        <v>0</v>
      </c>
      <c r="L35" s="108">
        <f>K35*B35</f>
        <v>0</v>
      </c>
    </row>
    <row r="36" spans="1:12" s="109" customFormat="1" ht="12.75" customHeight="1" thickBot="1">
      <c r="A36" s="68"/>
      <c r="B36" s="68"/>
      <c r="C36" s="68">
        <v>1</v>
      </c>
      <c r="D36" s="68" t="s">
        <v>143</v>
      </c>
      <c r="E36" s="68">
        <v>4795</v>
      </c>
      <c r="F36" s="68"/>
      <c r="G36" s="121"/>
      <c r="H36" s="68">
        <f>E36*(F36+G36)</f>
        <v>0</v>
      </c>
      <c r="I36" s="151">
        <f>H36</f>
        <v>0</v>
      </c>
      <c r="J36" s="121">
        <v>1</v>
      </c>
      <c r="K36" s="68">
        <f>I36*J36</f>
        <v>0</v>
      </c>
      <c r="L36" s="108">
        <f>K36*B36</f>
        <v>0</v>
      </c>
    </row>
    <row r="37" spans="1:12" ht="13.5" hidden="1" thickBot="1">
      <c r="A37" s="70"/>
      <c r="B37" s="70"/>
      <c r="C37" s="70">
        <v>1</v>
      </c>
      <c r="D37" s="70" t="s">
        <v>143</v>
      </c>
      <c r="E37" s="70">
        <v>4611</v>
      </c>
      <c r="F37" s="70"/>
      <c r="G37" s="123"/>
      <c r="H37" s="70">
        <f>E37*(F37+G37)</f>
        <v>0</v>
      </c>
      <c r="I37" s="152">
        <f>H37</f>
        <v>0</v>
      </c>
      <c r="J37" s="123">
        <v>1</v>
      </c>
      <c r="K37" s="70">
        <f>I37*J37</f>
        <v>0</v>
      </c>
      <c r="L37" s="70">
        <f>K37*B37</f>
        <v>0</v>
      </c>
    </row>
    <row r="38" spans="1:12" s="109" customFormat="1" ht="13.5" thickBot="1">
      <c r="A38" s="114" t="s">
        <v>184</v>
      </c>
      <c r="B38" s="114">
        <f>SUM(B35:B37)</f>
        <v>0</v>
      </c>
      <c r="C38" s="114"/>
      <c r="D38" s="114"/>
      <c r="E38" s="114"/>
      <c r="F38" s="114"/>
      <c r="G38" s="114"/>
      <c r="H38" s="114"/>
      <c r="I38" s="115"/>
      <c r="J38" s="114"/>
      <c r="K38" s="114"/>
      <c r="L38" s="114">
        <f>SUM(L35:L37)</f>
        <v>0</v>
      </c>
    </row>
    <row r="39" spans="1:12" s="109" customFormat="1" ht="13.5" thickBot="1">
      <c r="A39" s="149"/>
      <c r="B39" s="149"/>
      <c r="C39" s="108">
        <v>2</v>
      </c>
      <c r="D39" s="108" t="s">
        <v>144</v>
      </c>
      <c r="E39" s="68">
        <v>4795</v>
      </c>
      <c r="F39" s="108"/>
      <c r="G39" s="149"/>
      <c r="H39" s="108">
        <f>E39*(F39+G39)</f>
        <v>0</v>
      </c>
      <c r="I39" s="154">
        <f>H39</f>
        <v>0</v>
      </c>
      <c r="J39" s="149">
        <v>1</v>
      </c>
      <c r="K39" s="108">
        <f>I39*J39</f>
        <v>0</v>
      </c>
      <c r="L39" s="108">
        <f>K39*B39</f>
        <v>0</v>
      </c>
    </row>
    <row r="40" spans="1:12" s="109" customFormat="1" ht="13.5" hidden="1" thickBot="1">
      <c r="A40" s="121"/>
      <c r="B40" s="121"/>
      <c r="C40" s="68">
        <v>2</v>
      </c>
      <c r="D40" s="68" t="s">
        <v>144</v>
      </c>
      <c r="E40" s="68">
        <v>4611</v>
      </c>
      <c r="F40" s="68"/>
      <c r="G40" s="121"/>
      <c r="H40" s="68">
        <f>E40*(F40+G40)</f>
        <v>0</v>
      </c>
      <c r="I40" s="151">
        <f>H40</f>
        <v>0</v>
      </c>
      <c r="J40" s="121">
        <v>1</v>
      </c>
      <c r="K40" s="68">
        <f>I40*J40</f>
        <v>0</v>
      </c>
      <c r="L40" s="68">
        <f>K40*B40</f>
        <v>0</v>
      </c>
    </row>
    <row r="41" spans="1:18" ht="13.5" hidden="1" thickBot="1">
      <c r="A41" s="123"/>
      <c r="B41" s="123"/>
      <c r="C41" s="70">
        <v>2</v>
      </c>
      <c r="D41" s="70" t="s">
        <v>144</v>
      </c>
      <c r="E41" s="70">
        <v>4611</v>
      </c>
      <c r="F41" s="70"/>
      <c r="G41" s="123"/>
      <c r="H41" s="70">
        <f>E41*(F41+G41)</f>
        <v>0</v>
      </c>
      <c r="I41" s="152">
        <f>H41</f>
        <v>0</v>
      </c>
      <c r="J41" s="123">
        <v>1</v>
      </c>
      <c r="K41" s="70">
        <f>I41*J41</f>
        <v>0</v>
      </c>
      <c r="L41" s="70">
        <f>K41*B41</f>
        <v>0</v>
      </c>
      <c r="R41" s="120"/>
    </row>
    <row r="42" spans="1:12" s="109" customFormat="1" ht="13.5" thickBot="1">
      <c r="A42" s="114" t="s">
        <v>185</v>
      </c>
      <c r="B42" s="114">
        <f>SUM(B39:B41)</f>
        <v>0</v>
      </c>
      <c r="C42" s="114"/>
      <c r="D42" s="114"/>
      <c r="E42" s="114"/>
      <c r="F42" s="114"/>
      <c r="G42" s="114"/>
      <c r="H42" s="114"/>
      <c r="I42" s="115"/>
      <c r="J42" s="114"/>
      <c r="K42" s="114"/>
      <c r="L42" s="114">
        <f>SUM(L39)</f>
        <v>0</v>
      </c>
    </row>
    <row r="43" spans="1:12" ht="12.75">
      <c r="A43" s="149"/>
      <c r="B43" s="149"/>
      <c r="C43" s="108">
        <v>2</v>
      </c>
      <c r="D43" s="108" t="s">
        <v>145</v>
      </c>
      <c r="E43" s="68">
        <v>4795</v>
      </c>
      <c r="F43" s="108"/>
      <c r="G43" s="149"/>
      <c r="H43" s="108">
        <f>E43*(F43+G43)</f>
        <v>0</v>
      </c>
      <c r="I43" s="154">
        <f>H43</f>
        <v>0</v>
      </c>
      <c r="J43" s="149">
        <v>1</v>
      </c>
      <c r="K43" s="108">
        <f>I43*J43</f>
        <v>0</v>
      </c>
      <c r="L43" s="108">
        <f>K43*B43</f>
        <v>0</v>
      </c>
    </row>
    <row r="44" spans="1:12" ht="12.75">
      <c r="A44" s="149"/>
      <c r="B44" s="149"/>
      <c r="C44" s="68">
        <v>2</v>
      </c>
      <c r="D44" s="68" t="s">
        <v>145</v>
      </c>
      <c r="E44" s="68">
        <v>4795</v>
      </c>
      <c r="F44" s="68"/>
      <c r="G44" s="149"/>
      <c r="H44" s="68">
        <f>E44*(F44+G44)</f>
        <v>0</v>
      </c>
      <c r="I44" s="151">
        <f>H44</f>
        <v>0</v>
      </c>
      <c r="J44" s="121">
        <v>1</v>
      </c>
      <c r="K44" s="68">
        <f>I44*J44</f>
        <v>0</v>
      </c>
      <c r="L44" s="68">
        <f>K44*B44</f>
        <v>0</v>
      </c>
    </row>
    <row r="45" spans="1:12" ht="13.5" thickBot="1">
      <c r="A45" s="149"/>
      <c r="B45" s="149"/>
      <c r="C45" s="70">
        <v>2</v>
      </c>
      <c r="D45" s="70" t="s">
        <v>145</v>
      </c>
      <c r="E45" s="68">
        <v>4795</v>
      </c>
      <c r="F45" s="70"/>
      <c r="G45" s="149"/>
      <c r="H45" s="70">
        <f>E45*(F45+G45)</f>
        <v>0</v>
      </c>
      <c r="I45" s="152">
        <f>H45</f>
        <v>0</v>
      </c>
      <c r="J45" s="123">
        <v>1</v>
      </c>
      <c r="K45" s="70">
        <f>I45*J45</f>
        <v>0</v>
      </c>
      <c r="L45" s="70">
        <f>K45*B45</f>
        <v>0</v>
      </c>
    </row>
    <row r="46" spans="1:12" s="109" customFormat="1" ht="13.5" thickBot="1">
      <c r="A46" s="114" t="s">
        <v>186</v>
      </c>
      <c r="B46" s="114">
        <f>SUM(B43:B45)</f>
        <v>0</v>
      </c>
      <c r="C46" s="114"/>
      <c r="D46" s="114"/>
      <c r="E46" s="114"/>
      <c r="F46" s="114"/>
      <c r="G46" s="114"/>
      <c r="H46" s="114"/>
      <c r="I46" s="115"/>
      <c r="J46" s="114"/>
      <c r="K46" s="114"/>
      <c r="L46" s="114">
        <f>SUM(L43:L45)</f>
        <v>0</v>
      </c>
    </row>
    <row r="47" spans="1:12" ht="12.75">
      <c r="A47" s="149"/>
      <c r="B47" s="149"/>
      <c r="C47" s="108">
        <v>1</v>
      </c>
      <c r="D47" s="108" t="s">
        <v>146</v>
      </c>
      <c r="E47" s="68">
        <v>4795</v>
      </c>
      <c r="F47" s="108"/>
      <c r="G47" s="108"/>
      <c r="H47" s="108">
        <f>E47*(F47+G47)</f>
        <v>0</v>
      </c>
      <c r="I47" s="154">
        <f>H47</f>
        <v>0</v>
      </c>
      <c r="J47" s="149">
        <v>1</v>
      </c>
      <c r="K47" s="108">
        <f>I47*J47</f>
        <v>0</v>
      </c>
      <c r="L47" s="108">
        <f>K47*B47</f>
        <v>0</v>
      </c>
    </row>
    <row r="48" spans="1:12" ht="12.75">
      <c r="A48" s="121"/>
      <c r="B48" s="121"/>
      <c r="C48" s="68">
        <v>1</v>
      </c>
      <c r="D48" s="68" t="s">
        <v>146</v>
      </c>
      <c r="E48" s="68">
        <v>4795</v>
      </c>
      <c r="F48" s="68"/>
      <c r="G48" s="68"/>
      <c r="H48" s="68">
        <f>E48*(F48+G48)</f>
        <v>0</v>
      </c>
      <c r="I48" s="151">
        <f>H48</f>
        <v>0</v>
      </c>
      <c r="J48" s="121">
        <v>1</v>
      </c>
      <c r="K48" s="68">
        <f>I48*J48</f>
        <v>0</v>
      </c>
      <c r="L48" s="68">
        <f>K48*B48</f>
        <v>0</v>
      </c>
    </row>
    <row r="49" spans="1:12" ht="12.75">
      <c r="A49" s="121"/>
      <c r="B49" s="121"/>
      <c r="C49" s="68">
        <v>1</v>
      </c>
      <c r="D49" s="68" t="s">
        <v>146</v>
      </c>
      <c r="E49" s="68">
        <v>4795</v>
      </c>
      <c r="F49" s="68"/>
      <c r="G49" s="68"/>
      <c r="H49" s="68">
        <f>E49*(F49+G49)</f>
        <v>0</v>
      </c>
      <c r="I49" s="151">
        <f>H49</f>
        <v>0</v>
      </c>
      <c r="J49" s="121">
        <v>1</v>
      </c>
      <c r="K49" s="68">
        <f>I49*J49</f>
        <v>0</v>
      </c>
      <c r="L49" s="68">
        <f>K49*B49</f>
        <v>0</v>
      </c>
    </row>
    <row r="50" spans="1:12" ht="0.75" customHeight="1" thickBot="1">
      <c r="A50" s="121"/>
      <c r="B50" s="121"/>
      <c r="C50" s="68">
        <v>1</v>
      </c>
      <c r="D50" s="68" t="s">
        <v>146</v>
      </c>
      <c r="E50" s="68">
        <v>4611</v>
      </c>
      <c r="F50" s="68"/>
      <c r="G50" s="68"/>
      <c r="H50" s="68">
        <f>E50*(F50+G50)</f>
        <v>0</v>
      </c>
      <c r="I50" s="151">
        <f>H50</f>
        <v>0</v>
      </c>
      <c r="J50" s="121">
        <v>1</v>
      </c>
      <c r="K50" s="68">
        <f>I50*J50</f>
        <v>0</v>
      </c>
      <c r="L50" s="68">
        <f>K50*B50</f>
        <v>0</v>
      </c>
    </row>
    <row r="51" spans="1:12" ht="13.5" hidden="1" thickBot="1">
      <c r="A51" s="123"/>
      <c r="B51" s="123"/>
      <c r="C51" s="70">
        <v>1</v>
      </c>
      <c r="D51" s="70" t="s">
        <v>146</v>
      </c>
      <c r="E51" s="70">
        <v>4611</v>
      </c>
      <c r="F51" s="70"/>
      <c r="G51" s="70"/>
      <c r="H51" s="70">
        <f>E51*(F51+G51)</f>
        <v>0</v>
      </c>
      <c r="I51" s="152">
        <f>H51</f>
        <v>0</v>
      </c>
      <c r="J51" s="123">
        <v>1</v>
      </c>
      <c r="K51" s="70">
        <f>I51*J51</f>
        <v>0</v>
      </c>
      <c r="L51" s="70">
        <f>K51*B51</f>
        <v>0</v>
      </c>
    </row>
    <row r="52" spans="1:12" s="109" customFormat="1" ht="13.5" thickBot="1">
      <c r="A52" s="114" t="s">
        <v>187</v>
      </c>
      <c r="B52" s="114">
        <f>SUM(B47:B51)</f>
        <v>0</v>
      </c>
      <c r="C52" s="114"/>
      <c r="D52" s="114"/>
      <c r="E52" s="114"/>
      <c r="F52" s="114"/>
      <c r="G52" s="114"/>
      <c r="H52" s="114"/>
      <c r="I52" s="155"/>
      <c r="J52" s="114"/>
      <c r="K52" s="114"/>
      <c r="L52" s="114">
        <f>SUM(L47:L51)</f>
        <v>0</v>
      </c>
    </row>
    <row r="53" spans="1:12" s="109" customFormat="1" ht="12.75">
      <c r="A53" s="149"/>
      <c r="B53" s="149"/>
      <c r="C53" s="108">
        <v>2</v>
      </c>
      <c r="D53" s="108" t="s">
        <v>147</v>
      </c>
      <c r="E53" s="68">
        <v>4795</v>
      </c>
      <c r="F53" s="108"/>
      <c r="G53" s="149"/>
      <c r="H53" s="108">
        <f>E53*(F53+G53)</f>
        <v>0</v>
      </c>
      <c r="I53" s="154">
        <f>H53</f>
        <v>0</v>
      </c>
      <c r="J53" s="149">
        <v>1</v>
      </c>
      <c r="K53" s="108">
        <f>I53*J53</f>
        <v>0</v>
      </c>
      <c r="L53" s="108">
        <f>K53*B53</f>
        <v>0</v>
      </c>
    </row>
    <row r="54" spans="1:12" s="109" customFormat="1" ht="12.75">
      <c r="A54" s="149"/>
      <c r="B54" s="149"/>
      <c r="C54" s="108">
        <v>2</v>
      </c>
      <c r="D54" s="108" t="s">
        <v>147</v>
      </c>
      <c r="E54" s="68">
        <v>4795</v>
      </c>
      <c r="F54" s="108"/>
      <c r="G54" s="149"/>
      <c r="H54" s="108">
        <f>E54*(F54+G54)</f>
        <v>0</v>
      </c>
      <c r="I54" s="154">
        <f>H54</f>
        <v>0</v>
      </c>
      <c r="J54" s="149">
        <v>1</v>
      </c>
      <c r="K54" s="108">
        <f>I54*J54</f>
        <v>0</v>
      </c>
      <c r="L54" s="108">
        <f>K54*B54</f>
        <v>0</v>
      </c>
    </row>
    <row r="55" spans="1:12" ht="12.75">
      <c r="A55" s="149"/>
      <c r="B55" s="149"/>
      <c r="C55" s="108">
        <v>2</v>
      </c>
      <c r="D55" s="108" t="s">
        <v>147</v>
      </c>
      <c r="E55" s="68">
        <v>4795</v>
      </c>
      <c r="F55" s="108"/>
      <c r="G55" s="149"/>
      <c r="H55" s="108">
        <f>E55*(F55+G55)</f>
        <v>0</v>
      </c>
      <c r="I55" s="154">
        <f>H55</f>
        <v>0</v>
      </c>
      <c r="J55" s="149">
        <v>1</v>
      </c>
      <c r="K55" s="108">
        <f>I55*J55</f>
        <v>0</v>
      </c>
      <c r="L55" s="108">
        <f>K55*B55</f>
        <v>0</v>
      </c>
    </row>
    <row r="56" spans="1:12" ht="1.5" customHeight="1" thickBot="1">
      <c r="A56" s="121"/>
      <c r="B56" s="121"/>
      <c r="C56" s="68">
        <v>2</v>
      </c>
      <c r="D56" s="68" t="s">
        <v>147</v>
      </c>
      <c r="E56" s="68">
        <v>4611</v>
      </c>
      <c r="F56" s="68"/>
      <c r="G56" s="121"/>
      <c r="H56" s="68">
        <f>E56*(F56+G56)</f>
        <v>0</v>
      </c>
      <c r="I56" s="151">
        <f>H56</f>
        <v>0</v>
      </c>
      <c r="J56" s="121">
        <v>1</v>
      </c>
      <c r="K56" s="68">
        <f>I56*J56</f>
        <v>0</v>
      </c>
      <c r="L56" s="68">
        <f>K56*B56</f>
        <v>0</v>
      </c>
    </row>
    <row r="57" spans="1:12" ht="13.5" hidden="1" thickBot="1">
      <c r="A57" s="123"/>
      <c r="B57" s="123"/>
      <c r="C57" s="70">
        <v>2</v>
      </c>
      <c r="D57" s="70" t="s">
        <v>147</v>
      </c>
      <c r="E57" s="70">
        <v>4611</v>
      </c>
      <c r="F57" s="70"/>
      <c r="G57" s="123"/>
      <c r="H57" s="70">
        <f>E57*(F57+G57)</f>
        <v>0</v>
      </c>
      <c r="I57" s="152">
        <f>H57</f>
        <v>0</v>
      </c>
      <c r="J57" s="123">
        <v>1</v>
      </c>
      <c r="K57" s="70">
        <f>I57*J57</f>
        <v>0</v>
      </c>
      <c r="L57" s="70">
        <f>K57*B57</f>
        <v>0</v>
      </c>
    </row>
    <row r="58" spans="1:12" s="109" customFormat="1" ht="13.5" thickBot="1">
      <c r="A58" s="114" t="s">
        <v>188</v>
      </c>
      <c r="B58" s="114">
        <f>SUM(B53:B57)</f>
        <v>0</v>
      </c>
      <c r="C58" s="114"/>
      <c r="D58" s="114"/>
      <c r="E58" s="114"/>
      <c r="F58" s="114"/>
      <c r="G58" s="114"/>
      <c r="H58" s="114"/>
      <c r="I58" s="115"/>
      <c r="J58" s="114"/>
      <c r="K58" s="114"/>
      <c r="L58" s="114">
        <f>SUM(L53:L57)</f>
        <v>0</v>
      </c>
    </row>
    <row r="59" spans="1:12" s="109" customFormat="1" ht="13.5" thickBot="1">
      <c r="A59" s="149"/>
      <c r="B59" s="149"/>
      <c r="C59" s="108">
        <v>1</v>
      </c>
      <c r="D59" s="108" t="s">
        <v>152</v>
      </c>
      <c r="E59" s="68">
        <v>4795</v>
      </c>
      <c r="F59" s="108"/>
      <c r="G59" s="108"/>
      <c r="H59" s="108">
        <f>E59*(F59+G59)</f>
        <v>0</v>
      </c>
      <c r="I59" s="154">
        <f>H59</f>
        <v>0</v>
      </c>
      <c r="J59" s="149">
        <v>1</v>
      </c>
      <c r="K59" s="108">
        <f>I59*J59</f>
        <v>0</v>
      </c>
      <c r="L59" s="108">
        <f>K59*B59</f>
        <v>0</v>
      </c>
    </row>
    <row r="60" spans="1:12" s="109" customFormat="1" ht="13.5" hidden="1" thickBot="1">
      <c r="A60" s="149"/>
      <c r="B60" s="149"/>
      <c r="C60" s="108">
        <v>1</v>
      </c>
      <c r="D60" s="108" t="s">
        <v>152</v>
      </c>
      <c r="E60" s="108">
        <v>4611</v>
      </c>
      <c r="F60" s="108"/>
      <c r="G60" s="108"/>
      <c r="H60" s="108">
        <f>E60*(F60+G60)</f>
        <v>0</v>
      </c>
      <c r="I60" s="154">
        <f>H60</f>
        <v>0</v>
      </c>
      <c r="J60" s="149">
        <v>1</v>
      </c>
      <c r="K60" s="108">
        <f>I60*J60</f>
        <v>0</v>
      </c>
      <c r="L60" s="108">
        <f>K60*B60</f>
        <v>0</v>
      </c>
    </row>
    <row r="61" spans="1:12" ht="11.25" customHeight="1" hidden="1" thickBot="1">
      <c r="A61" s="149"/>
      <c r="B61" s="149"/>
      <c r="C61" s="108">
        <v>1</v>
      </c>
      <c r="D61" s="108" t="s">
        <v>152</v>
      </c>
      <c r="E61" s="108">
        <v>4611</v>
      </c>
      <c r="F61" s="108"/>
      <c r="G61" s="108"/>
      <c r="H61" s="108">
        <f>E61*(F61+G61)</f>
        <v>0</v>
      </c>
      <c r="I61" s="154">
        <f>H61</f>
        <v>0</v>
      </c>
      <c r="J61" s="149">
        <v>1</v>
      </c>
      <c r="K61" s="108">
        <f>I61*J61</f>
        <v>0</v>
      </c>
      <c r="L61" s="108">
        <f>K61*B61</f>
        <v>0</v>
      </c>
    </row>
    <row r="62" spans="1:12" ht="11.25" customHeight="1" hidden="1" thickBot="1">
      <c r="A62" s="70"/>
      <c r="B62" s="70"/>
      <c r="C62" s="70">
        <v>1</v>
      </c>
      <c r="D62" s="70" t="s">
        <v>152</v>
      </c>
      <c r="E62" s="70">
        <v>4611</v>
      </c>
      <c r="F62" s="70"/>
      <c r="G62" s="70"/>
      <c r="H62" s="70">
        <f>E62*(F62+G62)</f>
        <v>0</v>
      </c>
      <c r="I62" s="152">
        <f>H62</f>
        <v>0</v>
      </c>
      <c r="J62" s="123">
        <v>1</v>
      </c>
      <c r="K62" s="70">
        <f>I62*J62</f>
        <v>0</v>
      </c>
      <c r="L62" s="71">
        <f>K62*B62</f>
        <v>0</v>
      </c>
    </row>
    <row r="63" spans="1:12" s="109" customFormat="1" ht="15" customHeight="1" thickBot="1">
      <c r="A63" s="172" t="s">
        <v>189</v>
      </c>
      <c r="B63" s="173">
        <f>SUM(B59:B62)</f>
        <v>0</v>
      </c>
      <c r="C63" s="173"/>
      <c r="D63" s="173"/>
      <c r="E63" s="173"/>
      <c r="F63" s="173"/>
      <c r="G63" s="173"/>
      <c r="H63" s="173"/>
      <c r="I63" s="174"/>
      <c r="J63" s="173"/>
      <c r="K63" s="173"/>
      <c r="L63" s="175">
        <f>SUM(L59:L62)</f>
        <v>0</v>
      </c>
    </row>
    <row r="64" spans="1:12" ht="11.25" customHeight="1">
      <c r="A64" s="149"/>
      <c r="B64" s="149"/>
      <c r="C64" s="108">
        <v>1</v>
      </c>
      <c r="D64" s="108" t="s">
        <v>205</v>
      </c>
      <c r="E64" s="68">
        <v>4795</v>
      </c>
      <c r="F64" s="149"/>
      <c r="G64" s="149"/>
      <c r="H64" s="70">
        <f>E64*(F64+G64)</f>
        <v>0</v>
      </c>
      <c r="I64" s="154">
        <f>H64</f>
        <v>0</v>
      </c>
      <c r="J64" s="149">
        <v>1</v>
      </c>
      <c r="K64" s="108">
        <f>I64*J64</f>
        <v>0</v>
      </c>
      <c r="L64" s="108">
        <f>K64*B64</f>
        <v>0</v>
      </c>
    </row>
    <row r="65" spans="1:12" ht="11.25" customHeight="1" thickBot="1">
      <c r="A65" s="70"/>
      <c r="B65" s="70"/>
      <c r="C65" s="70">
        <v>1</v>
      </c>
      <c r="D65" s="108" t="s">
        <v>205</v>
      </c>
      <c r="E65" s="68">
        <v>4795</v>
      </c>
      <c r="F65" s="149"/>
      <c r="G65" s="123"/>
      <c r="H65" s="70">
        <f>E65*(F65+G65)</f>
        <v>0</v>
      </c>
      <c r="I65" s="152">
        <f>H65</f>
        <v>0</v>
      </c>
      <c r="J65" s="123">
        <v>1</v>
      </c>
      <c r="K65" s="70">
        <f>I65*J65</f>
        <v>0</v>
      </c>
      <c r="L65" s="71">
        <f>K65*B65</f>
        <v>0</v>
      </c>
    </row>
    <row r="66" spans="1:12" s="109" customFormat="1" ht="13.5" customHeight="1" thickBot="1">
      <c r="A66" s="172" t="s">
        <v>204</v>
      </c>
      <c r="B66" s="173">
        <f>SUM(B64:B65)</f>
        <v>0</v>
      </c>
      <c r="C66" s="173"/>
      <c r="D66" s="173"/>
      <c r="E66" s="173"/>
      <c r="F66" s="177"/>
      <c r="G66" s="177"/>
      <c r="H66" s="177"/>
      <c r="I66" s="174"/>
      <c r="J66" s="173"/>
      <c r="K66" s="173"/>
      <c r="L66" s="173">
        <f>SUM(L64:L65)</f>
        <v>0</v>
      </c>
    </row>
    <row r="67" spans="1:12" s="109" customFormat="1" ht="18" customHeight="1" hidden="1">
      <c r="A67" s="113"/>
      <c r="B67" s="113"/>
      <c r="C67" s="113">
        <v>1</v>
      </c>
      <c r="D67" s="113" t="s">
        <v>196</v>
      </c>
      <c r="E67" s="113">
        <v>4611</v>
      </c>
      <c r="F67" s="196">
        <v>0.96</v>
      </c>
      <c r="G67" s="148"/>
      <c r="H67" s="70">
        <f>E67*(F67+G67)</f>
        <v>4426.5599999999995</v>
      </c>
      <c r="I67" s="153">
        <f>H67</f>
        <v>4426.5599999999995</v>
      </c>
      <c r="J67" s="148">
        <v>1</v>
      </c>
      <c r="K67" s="113">
        <f>I67*J67</f>
        <v>4426.5599999999995</v>
      </c>
      <c r="L67" s="176">
        <f>K67*B67</f>
        <v>0</v>
      </c>
    </row>
    <row r="68" spans="1:12" ht="13.5" hidden="1" thickBot="1">
      <c r="A68" s="172" t="s">
        <v>195</v>
      </c>
      <c r="B68" s="173">
        <f>B67</f>
        <v>0</v>
      </c>
      <c r="C68" s="173"/>
      <c r="D68" s="173"/>
      <c r="E68" s="173"/>
      <c r="F68" s="173"/>
      <c r="G68" s="173"/>
      <c r="H68" s="173"/>
      <c r="I68" s="174"/>
      <c r="J68" s="173"/>
      <c r="K68" s="173"/>
      <c r="L68" s="173">
        <f>L67</f>
        <v>0</v>
      </c>
    </row>
    <row r="69" spans="1:12" ht="13.5" thickBot="1">
      <c r="A69" s="169" t="s">
        <v>169</v>
      </c>
      <c r="B69" s="170">
        <f>B9+B12+B17+B21+B25+B30+B38+B42+B46+B52+B58+B63+B66+B68</f>
        <v>0</v>
      </c>
      <c r="C69" s="169"/>
      <c r="D69" s="169"/>
      <c r="E69" s="169"/>
      <c r="F69" s="169"/>
      <c r="G69" s="169"/>
      <c r="H69" s="169"/>
      <c r="I69" s="171"/>
      <c r="J69" s="169"/>
      <c r="K69" s="169"/>
      <c r="L69" s="170">
        <f>L9+L12+L17+L21+L25+L30+L38+L42+L46+L52+L58+L63+L66+L68+L34</f>
        <v>0</v>
      </c>
    </row>
    <row r="70" ht="13.5" thickTop="1"/>
    <row r="71" ht="2.25" customHeight="1"/>
    <row r="72" spans="1:4" ht="12.75">
      <c r="A72" s="64" t="s">
        <v>209</v>
      </c>
      <c r="B72" s="120"/>
      <c r="C72" s="120"/>
      <c r="D72" s="120"/>
    </row>
    <row r="73" spans="1:4" ht="30.75" customHeight="1">
      <c r="A73" s="64" t="s">
        <v>210</v>
      </c>
      <c r="B73" s="120"/>
      <c r="C73" s="120"/>
      <c r="D73" s="120"/>
    </row>
  </sheetData>
  <sheetProtection/>
  <mergeCells count="3">
    <mergeCell ref="A1:L1"/>
    <mergeCell ref="A2:L2"/>
    <mergeCell ref="A3:L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_Wizard_</dc:creator>
  <cp:keywords/>
  <dc:description/>
  <cp:lastModifiedBy>Краснер Вячеслав Сергеевич</cp:lastModifiedBy>
  <cp:lastPrinted>2017-09-06T08:39:36Z</cp:lastPrinted>
  <dcterms:created xsi:type="dcterms:W3CDTF">2011-10-31T12:58:28Z</dcterms:created>
  <dcterms:modified xsi:type="dcterms:W3CDTF">2019-08-08T09:26:30Z</dcterms:modified>
  <cp:category/>
  <cp:version/>
  <cp:contentType/>
  <cp:contentStatus/>
</cp:coreProperties>
</file>