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5480" windowHeight="10965" activeTab="1"/>
  </bookViews>
  <sheets>
    <sheet name="ДС" sheetId="6" r:id="rId1"/>
    <sheet name="ФОТ" sheetId="17" r:id="rId2"/>
  </sheets>
  <calcPr calcId="145621"/>
</workbook>
</file>

<file path=xl/calcChain.xml><?xml version="1.0" encoding="utf-8"?>
<calcChain xmlns="http://schemas.openxmlformats.org/spreadsheetml/2006/main">
  <c r="G48" i="6" l="1"/>
  <c r="E12" i="17" l="1"/>
  <c r="D26" i="17" l="1"/>
  <c r="C42" i="17"/>
  <c r="F47" i="6"/>
  <c r="H47" i="6" s="1"/>
  <c r="F45" i="6"/>
  <c r="H45" i="6" s="1"/>
  <c r="F41" i="6"/>
  <c r="H41" i="6" s="1"/>
  <c r="F39" i="6"/>
  <c r="F37" i="6"/>
  <c r="F36" i="6"/>
  <c r="F34" i="6"/>
  <c r="F33" i="6"/>
  <c r="F26" i="6"/>
  <c r="H26" i="6" s="1"/>
  <c r="H46" i="6"/>
  <c r="H34" i="6"/>
  <c r="H33" i="6"/>
  <c r="H27" i="6"/>
  <c r="G26" i="17" s="1"/>
  <c r="H20" i="6"/>
  <c r="H19" i="6"/>
  <c r="H17" i="6"/>
  <c r="D20" i="17" l="1"/>
  <c r="D18" i="17"/>
  <c r="H48" i="6" l="1"/>
  <c r="E32" i="17" l="1"/>
  <c r="C23" i="17" l="1"/>
  <c r="C58" i="17" l="1"/>
  <c r="D58" i="17"/>
  <c r="E58" i="17"/>
  <c r="F58" i="17"/>
  <c r="G58" i="17"/>
  <c r="H58" i="17"/>
  <c r="J51" i="6"/>
  <c r="F38" i="17"/>
  <c r="H38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F37" i="17"/>
  <c r="H37" i="17"/>
  <c r="D33" i="17"/>
  <c r="E33" i="17"/>
  <c r="F33" i="17"/>
  <c r="G33" i="17"/>
  <c r="H33" i="17"/>
  <c r="C33" i="17"/>
  <c r="J29" i="17"/>
  <c r="I58" i="17" l="1"/>
  <c r="C45" i="17"/>
  <c r="D45" i="17"/>
  <c r="E45" i="17"/>
  <c r="F45" i="17"/>
  <c r="G45" i="17"/>
  <c r="H45" i="17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H48" i="17"/>
  <c r="C49" i="17"/>
  <c r="D49" i="17"/>
  <c r="E49" i="17"/>
  <c r="F49" i="17"/>
  <c r="G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C52" i="17"/>
  <c r="D52" i="17"/>
  <c r="E52" i="17"/>
  <c r="F52" i="17"/>
  <c r="H52" i="17"/>
  <c r="C53" i="17"/>
  <c r="D53" i="17"/>
  <c r="E53" i="17"/>
  <c r="F53" i="17"/>
  <c r="H53" i="17"/>
  <c r="C54" i="17"/>
  <c r="D54" i="17"/>
  <c r="E54" i="17"/>
  <c r="F54" i="17"/>
  <c r="H54" i="17"/>
  <c r="C55" i="17"/>
  <c r="D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9" i="17"/>
  <c r="D59" i="17"/>
  <c r="E59" i="17"/>
  <c r="F59" i="17"/>
  <c r="G59" i="17"/>
  <c r="H59" i="17"/>
  <c r="D44" i="17"/>
  <c r="E44" i="17"/>
  <c r="F44" i="17"/>
  <c r="G44" i="17"/>
  <c r="H44" i="17"/>
  <c r="C44" i="17"/>
  <c r="I43" i="17"/>
  <c r="C28" i="17"/>
  <c r="D28" i="17"/>
  <c r="E28" i="17"/>
  <c r="F28" i="17"/>
  <c r="G28" i="17"/>
  <c r="H28" i="17"/>
  <c r="D27" i="17"/>
  <c r="E27" i="17"/>
  <c r="F27" i="17"/>
  <c r="G27" i="17"/>
  <c r="H27" i="17"/>
  <c r="C27" i="17"/>
  <c r="F26" i="17"/>
  <c r="E26" i="17"/>
  <c r="I57" i="17" l="1"/>
  <c r="I51" i="17"/>
  <c r="I49" i="17"/>
  <c r="I47" i="17"/>
  <c r="I45" i="17"/>
  <c r="I46" i="17"/>
  <c r="I59" i="17"/>
  <c r="I56" i="17"/>
  <c r="I50" i="17"/>
  <c r="I35" i="17"/>
  <c r="I44" i="17"/>
  <c r="I34" i="17"/>
  <c r="I36" i="17"/>
  <c r="D25" i="17"/>
  <c r="E25" i="17"/>
  <c r="F25" i="17"/>
  <c r="H25" i="17"/>
  <c r="C25" i="17"/>
  <c r="C17" i="17"/>
  <c r="D17" i="17"/>
  <c r="E17" i="17"/>
  <c r="F17" i="17"/>
  <c r="G17" i="17"/>
  <c r="H17" i="17"/>
  <c r="C18" i="17"/>
  <c r="E18" i="17"/>
  <c r="F18" i="17"/>
  <c r="H18" i="17"/>
  <c r="C19" i="17"/>
  <c r="D19" i="17"/>
  <c r="E19" i="17"/>
  <c r="F19" i="17"/>
  <c r="G19" i="17"/>
  <c r="H19" i="17"/>
  <c r="C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D23" i="17"/>
  <c r="E23" i="17"/>
  <c r="F23" i="17"/>
  <c r="G23" i="17"/>
  <c r="H23" i="17"/>
  <c r="C24" i="17"/>
  <c r="D24" i="17"/>
  <c r="E24" i="17"/>
  <c r="F24" i="17"/>
  <c r="G24" i="17"/>
  <c r="H24" i="17"/>
  <c r="D16" i="17"/>
  <c r="E16" i="17"/>
  <c r="F16" i="17"/>
  <c r="H16" i="17"/>
  <c r="I22" i="17" l="1"/>
  <c r="I21" i="17"/>
  <c r="K21" i="17" s="1"/>
  <c r="I19" i="17"/>
  <c r="I23" i="17"/>
  <c r="K23" i="17" s="1"/>
  <c r="I17" i="17"/>
  <c r="I28" i="17"/>
  <c r="I24" i="17"/>
  <c r="I20" i="17"/>
  <c r="K28" i="17" l="1"/>
  <c r="K20" i="17"/>
  <c r="K17" i="17"/>
  <c r="K22" i="17"/>
  <c r="G18" i="17"/>
  <c r="I18" i="17" s="1"/>
  <c r="K18" i="17" l="1"/>
  <c r="G16" i="17"/>
  <c r="I16" i="17" s="1"/>
  <c r="J17" i="6"/>
  <c r="E42" i="17" l="1"/>
  <c r="F42" i="17"/>
  <c r="D42" i="17"/>
  <c r="E63" i="17" l="1"/>
  <c r="D32" i="17" l="1"/>
  <c r="C32" i="17"/>
  <c r="E29" i="17"/>
  <c r="D38" i="17" l="1"/>
  <c r="C38" i="17" l="1"/>
  <c r="G42" i="17"/>
  <c r="H26" i="17"/>
  <c r="I27" i="17"/>
  <c r="C12" i="17"/>
  <c r="K27" i="17" l="1"/>
  <c r="H42" i="17"/>
  <c r="I42" i="17" s="1"/>
  <c r="I26" i="17"/>
  <c r="E53" i="6"/>
  <c r="I53" i="6"/>
  <c r="D53" i="6"/>
  <c r="J11" i="6" s="1"/>
  <c r="J50" i="6"/>
  <c r="J52" i="6"/>
  <c r="K26" i="17" l="1"/>
  <c r="J18" i="6"/>
  <c r="J21" i="6"/>
  <c r="J22" i="6"/>
  <c r="J23" i="6"/>
  <c r="J24" i="6"/>
  <c r="J25" i="6"/>
  <c r="J28" i="6"/>
  <c r="J29" i="6"/>
  <c r="J30" i="6"/>
  <c r="J31" i="6"/>
  <c r="J32" i="6"/>
  <c r="J35" i="6"/>
  <c r="J36" i="6"/>
  <c r="J37" i="6"/>
  <c r="J38" i="6"/>
  <c r="J39" i="6"/>
  <c r="J40" i="6"/>
  <c r="J42" i="6"/>
  <c r="J43" i="6"/>
  <c r="J44" i="6"/>
  <c r="J49" i="6"/>
  <c r="G25" i="17"/>
  <c r="J26" i="6" l="1"/>
  <c r="I25" i="17" s="1"/>
  <c r="K25" i="17" l="1"/>
  <c r="L60" i="17"/>
  <c r="L39" i="17"/>
  <c r="D12" i="17" l="1"/>
  <c r="J19" i="6" l="1"/>
  <c r="J27" i="6"/>
  <c r="F53" i="6" l="1"/>
  <c r="E55" i="17"/>
  <c r="I63" i="17"/>
  <c r="H63" i="17"/>
  <c r="G63" i="17"/>
  <c r="F63" i="17"/>
  <c r="D63" i="17"/>
  <c r="C63" i="17"/>
  <c r="F32" i="17"/>
  <c r="G32" i="17"/>
  <c r="H32" i="17"/>
  <c r="C16" i="17"/>
  <c r="K16" i="17" l="1"/>
  <c r="I32" i="17"/>
  <c r="D29" i="17"/>
  <c r="I29" i="17"/>
  <c r="I30" i="17" s="1"/>
  <c r="C29" i="17"/>
  <c r="F29" i="17"/>
  <c r="H29" i="17"/>
  <c r="H31" i="17" s="1"/>
  <c r="H60" i="17"/>
  <c r="H62" i="17" s="1"/>
  <c r="H64" i="17" s="1"/>
  <c r="D60" i="17"/>
  <c r="D62" i="17" s="1"/>
  <c r="C60" i="17"/>
  <c r="C62" i="17" s="1"/>
  <c r="C64" i="17" s="1"/>
  <c r="J63" i="17"/>
  <c r="D64" i="17" l="1"/>
  <c r="K29" i="17"/>
  <c r="K30" i="17" s="1"/>
  <c r="K31" i="17" s="1"/>
  <c r="I31" i="17"/>
  <c r="E31" i="17"/>
  <c r="I57" i="6" l="1"/>
  <c r="G54" i="17"/>
  <c r="I54" i="17" s="1"/>
  <c r="G52" i="17"/>
  <c r="I52" i="17" s="1"/>
  <c r="G48" i="17"/>
  <c r="I48" i="17" s="1"/>
  <c r="I33" i="17"/>
  <c r="J46" i="6" l="1"/>
  <c r="G53" i="17"/>
  <c r="I53" i="17" s="1"/>
  <c r="J34" i="6"/>
  <c r="J33" i="6"/>
  <c r="J20" i="6"/>
  <c r="J45" i="6"/>
  <c r="J41" i="6"/>
  <c r="J47" i="6"/>
  <c r="E60" i="17"/>
  <c r="G29" i="17" l="1"/>
  <c r="E62" i="17"/>
  <c r="F57" i="6"/>
  <c r="E57" i="6"/>
  <c r="D57" i="6"/>
  <c r="E64" i="17" l="1"/>
  <c r="C31" i="17" l="1"/>
  <c r="J64" i="17" l="1"/>
  <c r="D31" i="17"/>
  <c r="F31" i="17"/>
  <c r="G31" i="17" l="1"/>
  <c r="H39" i="17" l="1"/>
  <c r="H41" i="17" l="1"/>
  <c r="H71" i="17" s="1"/>
  <c r="L29" i="17" l="1"/>
  <c r="J31" i="17" l="1"/>
  <c r="C39" i="17"/>
  <c r="D39" i="17"/>
  <c r="D41" i="17" l="1"/>
  <c r="D71" i="17" s="1"/>
  <c r="C41" i="17"/>
  <c r="C71" i="17" s="1"/>
  <c r="F39" i="17" l="1"/>
  <c r="F41" i="17" s="1"/>
  <c r="F55" i="17" l="1"/>
  <c r="F60" i="17" s="1"/>
  <c r="F62" i="17" s="1"/>
  <c r="F71" i="17" s="1"/>
  <c r="J48" i="6"/>
  <c r="J53" i="6" s="1"/>
  <c r="G53" i="6"/>
  <c r="G57" i="6" s="1"/>
  <c r="F64" i="17" l="1"/>
  <c r="J54" i="6"/>
  <c r="J55" i="6" s="1"/>
  <c r="J57" i="6" s="1"/>
  <c r="G55" i="17"/>
  <c r="H53" i="6"/>
  <c r="H57" i="6" s="1"/>
  <c r="E39" i="17"/>
  <c r="E41" i="17" s="1"/>
  <c r="E71" i="17" s="1"/>
  <c r="G38" i="17" l="1"/>
  <c r="I55" i="17"/>
  <c r="I60" i="17" s="1"/>
  <c r="I61" i="17" s="1"/>
  <c r="I62" i="17" s="1"/>
  <c r="G60" i="17"/>
  <c r="G62" i="17" s="1"/>
  <c r="G39" i="17" l="1"/>
  <c r="G41" i="17" s="1"/>
  <c r="G71" i="17" s="1"/>
  <c r="I38" i="17"/>
  <c r="I39" i="17" s="1"/>
  <c r="I40" i="17" s="1"/>
  <c r="G64" i="17"/>
  <c r="I41" i="17" l="1"/>
  <c r="I72" i="17"/>
  <c r="I64" i="17" l="1"/>
  <c r="I71" i="17"/>
</calcChain>
</file>

<file path=xl/sharedStrings.xml><?xml version="1.0" encoding="utf-8"?>
<sst xmlns="http://schemas.openxmlformats.org/spreadsheetml/2006/main" count="163" uniqueCount="110">
  <si>
    <t>ШТАТНОЕ РАСПИСАНИЕ</t>
  </si>
  <si>
    <t>№ п/п</t>
  </si>
  <si>
    <t>Главный бухгалтер</t>
  </si>
  <si>
    <t>Уборщик служебных помещений</t>
  </si>
  <si>
    <t>Учитель-логопед</t>
  </si>
  <si>
    <t>Дворник</t>
  </si>
  <si>
    <t>Бухгалтер</t>
  </si>
  <si>
    <t>Воспитатель</t>
  </si>
  <si>
    <t>ИТОГО</t>
  </si>
  <si>
    <t>Старший воспитатель</t>
  </si>
  <si>
    <t>Педагог- психолог</t>
  </si>
  <si>
    <t>Музыкальный руководитель</t>
  </si>
  <si>
    <t>Инструктор по физкультуре</t>
  </si>
  <si>
    <t>Учитель-дефектолог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</si>
  <si>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</si>
  <si>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</si>
  <si>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</si>
  <si>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</si>
  <si>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</si>
  <si>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</si>
  <si>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Кол-во штатных единиц</t>
  </si>
  <si>
    <t>Младшая медицинская сестра</t>
  </si>
  <si>
    <t>Старшая медицинская сестра</t>
  </si>
  <si>
    <t>Медицинская сестра по физиотерапии</t>
  </si>
  <si>
    <t>Заведующий хозяйством</t>
  </si>
  <si>
    <t>Секретарь (делопроизводитель)</t>
  </si>
  <si>
    <t>Грузчик</t>
  </si>
  <si>
    <t>Заместитель заведующего по АХР</t>
  </si>
  <si>
    <t>за работу в ночное время и праздничные дни</t>
  </si>
  <si>
    <t>рублей</t>
  </si>
  <si>
    <t>Выплаты за наличие почетного звания, государственных наград, ученой степени</t>
  </si>
  <si>
    <t>Воспитатель (работающий в группе компенсирующей и комбинированной направленности)</t>
  </si>
  <si>
    <t>Рабочий (электромонтер, слесарь-сантехник и т.п.)</t>
  </si>
  <si>
    <t>Заведующий(ая)</t>
  </si>
  <si>
    <t xml:space="preserve">Главный бухгалтер </t>
  </si>
  <si>
    <t>ВСЕГО ФОТ в месяц</t>
  </si>
  <si>
    <t>Медицинская сестра (для организации питания)</t>
  </si>
  <si>
    <t>город</t>
  </si>
  <si>
    <t>ВСЕГО область ЗП пед.перс.( Дошкольная услуга)</t>
  </si>
  <si>
    <t xml:space="preserve">ИТОГО </t>
  </si>
  <si>
    <t>Выплаты стимулирующего характера (       %)</t>
  </si>
  <si>
    <t>Выплаты стимулирующего характера (      %)</t>
  </si>
  <si>
    <t>ВСЕГО  зарплата УВП (Присмотр и уход)</t>
  </si>
  <si>
    <t>в  том числе выплаты стимулирующего характера</t>
  </si>
  <si>
    <t>ВСЕГО  ФОТ в месяц</t>
  </si>
  <si>
    <t>Объем средств на ФОТ по областному нормативу бюджетного финансирования</t>
  </si>
  <si>
    <t>Проверено: специалист ЦОФ департамента образования мэрии города Ярославля</t>
  </si>
  <si>
    <t>Приложение № 2</t>
  </si>
  <si>
    <t>Факт</t>
  </si>
  <si>
    <t>План</t>
  </si>
  <si>
    <t>Кол-во детей</t>
  </si>
  <si>
    <t>Ясельные группы</t>
  </si>
  <si>
    <t>Дошкольные</t>
  </si>
  <si>
    <t>Всего</t>
  </si>
  <si>
    <t>Круглосуточные</t>
  </si>
  <si>
    <t>Компенсирующие</t>
  </si>
  <si>
    <t>Комбинированные</t>
  </si>
  <si>
    <t>Выплата медицинским работникам, осуществляющим медицинское обслуживание воспитанников</t>
  </si>
  <si>
    <t>Техник по ремонту аппаратуры</t>
  </si>
  <si>
    <t>Водитель</t>
  </si>
  <si>
    <t>Медицинская сестра-ортоптистка</t>
  </si>
  <si>
    <t>Медицинская сестра по массажу (инструктор ЛФК)</t>
  </si>
  <si>
    <t>в т.ч.:  область (Зам.по АХР, Гл.бух(от 8 групп)</t>
  </si>
  <si>
    <t>ВСЕГО ЗП прочего перс.( Дошкольная услуга)</t>
  </si>
  <si>
    <t>Главный бухгалтер(с 8 расч.гр)</t>
  </si>
  <si>
    <t>Главный бухгалтер(менее 8 расч.гр)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</si>
  <si>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</si>
  <si>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</si>
  <si>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</si>
  <si>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</si>
  <si>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</si>
  <si>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</si>
  <si>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</si>
  <si>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</si>
  <si>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Структурное</t>
  </si>
  <si>
    <t>наименование</t>
  </si>
  <si>
    <t>код</t>
  </si>
  <si>
    <t>Должность(специальность,профессия),разряд,класс(категория) квалификации</t>
  </si>
  <si>
    <t>Надбавки, руб.</t>
  </si>
  <si>
    <t>за работу в условиях,отклоняющихся от нормальных</t>
  </si>
  <si>
    <t>средства для замены лиц, уходящих в отпуск</t>
  </si>
  <si>
    <t>Тарифная ставка (оклад) или  сумма должностных окладов, руб.</t>
  </si>
  <si>
    <t>Всего в месяц (гр.5+гр.6 +гр.7+гр.8 + гр.9)</t>
  </si>
  <si>
    <t>Примечание</t>
  </si>
  <si>
    <t xml:space="preserve">Выплаты стимулирующего характера </t>
  </si>
  <si>
    <t>Медицинская сестра</t>
  </si>
  <si>
    <t xml:space="preserve">Всего в месяц </t>
  </si>
  <si>
    <t>Руководитель кадровой службы</t>
  </si>
  <si>
    <t>(должность)</t>
  </si>
  <si>
    <t xml:space="preserve">    ____________________</t>
  </si>
  <si>
    <t>(личная подпись)</t>
  </si>
  <si>
    <t>(расшифровка подписи)</t>
  </si>
  <si>
    <t>(дата)</t>
  </si>
  <si>
    <t>заведующий</t>
  </si>
  <si>
    <t>СОГЛАСОВАНО:</t>
  </si>
  <si>
    <t>Заместитель директора департамента образования мэрии города Ярославля</t>
  </si>
  <si>
    <t>Лаборант(оператор хлораторной установки)</t>
  </si>
  <si>
    <t>МДОУ "Детский сад № "</t>
  </si>
  <si>
    <t xml:space="preserve">Приказом организации от "  "                            №  </t>
  </si>
  <si>
    <t>Штат в количестве    единиц</t>
  </si>
  <si>
    <t xml:space="preserve">Машинист по стирке белья и  спецодежды </t>
  </si>
  <si>
    <t xml:space="preserve">Сторож </t>
  </si>
  <si>
    <t>Примечание:</t>
  </si>
  <si>
    <t>Сторож*</t>
  </si>
  <si>
    <t>Машинист по стирке белья и  спецодежды**</t>
  </si>
  <si>
    <t>Сторож*- штатные единицы вводятся в штатное расписание  с 01.01.2019( для учреждений, обслуживающихся вневедомственной физической охраной)</t>
  </si>
  <si>
    <t>Машинист по стирке**штатные единицы вводятся в штатное расписание  с 01.01.2019 (для учреждений, перешедших на аутсорсинг по данной должности)</t>
  </si>
  <si>
    <t>Льготники(дети-инвалиды,сироты и опекаемые,тубинфицированные)</t>
  </si>
  <si>
    <t>на период 2019-2020 уч.год_с "01" сентября 2019г.</t>
  </si>
  <si>
    <t xml:space="preserve">        ФОНД ОПЛАТЫ ТРУДА                                                                                 В СООТВЕТСТВИИ С ПЛАНОВОЙ ШТАТНОЙ ЧИСЛЕННОСТЬЮ,НЕОБХОДИМОЙ ДЛЯ ВЫПОЛНЕНИЯ МУНИЦИПАЛЬНОГО ЗАДАНИЯ МУНИЦИПАЛЬНОГО ДОШКОЛЬНОГО ОБРАЗОВАТЕЛЬНОГО УЧРЕЖДЕНИЯ ДЕТСКИЙ САД №       НА 1.09.2019Г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</si>
</sst>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&quot;   &quot;"/>
    <numFmt numFmtId="166" formatCode="#,##0.00&quot;   &quot;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i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Arial Cyr"/>
      <family val="2"/>
      <charset val="204"/>
    </font>
    <font>
      <b/>
      <sz val="9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sz val="9"/>
      <name val="Arial Cyr"/>
      <charset val="204"/>
    </font>
    <font>
      <b/>
      <sz val="13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4" fontId="2" fillId="0" borderId="0" applyFill="0" applyBorder="0" applyAlignment="0" applyProtection="0"/>
    <xf numFmtId="0" fontId="4" fillId="0" borderId="0"/>
    <xf numFmtId="0" fontId="4" fillId="0" borderId="0"/>
    <xf numFmtId="164" fontId="2" fillId="0" borderId="0" applyFill="0" applyBorder="0" applyAlignment="0" applyProtection="0"/>
  </cellStyleXfs>
  <cellXfs count="296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5" xfId="0" applyFont="1" applyFill="1" applyBorder="1" applyAlignment="1">
      <alignment horizontal="center"/>
    </xf>
    <xf numFmtId="0" fontId="1" fillId="0" borderId="0" xfId="1" applyFont="1"/>
    <xf numFmtId="0" fontId="7" fillId="0" borderId="0" xfId="0" applyFont="1"/>
    <xf numFmtId="0" fontId="7" fillId="0" borderId="0" xfId="0" applyFont="1" applyFill="1"/>
    <xf numFmtId="0" fontId="7" fillId="0" borderId="0" xfId="0" applyFont="1" applyBorder="1"/>
    <xf numFmtId="0" fontId="8" fillId="0" borderId="0" xfId="1" applyFont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justify"/>
    </xf>
    <xf numFmtId="0" fontId="7" fillId="0" borderId="6" xfId="0" applyFont="1" applyFill="1" applyBorder="1"/>
    <xf numFmtId="0" fontId="7" fillId="0" borderId="4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justify"/>
    </xf>
    <xf numFmtId="0" fontId="8" fillId="0" borderId="0" xfId="1" applyFont="1" applyBorder="1" applyAlignment="1"/>
    <xf numFmtId="0" fontId="6" fillId="0" borderId="0" xfId="0" applyFont="1"/>
    <xf numFmtId="0" fontId="3" fillId="4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5" fillId="4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2" fontId="9" fillId="3" borderId="26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13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1" applyFont="1" applyBorder="1" applyAlignment="1">
      <alignment horizontal="center"/>
    </xf>
    <xf numFmtId="0" fontId="14" fillId="0" borderId="1" xfId="1" applyFont="1" applyBorder="1"/>
    <xf numFmtId="0" fontId="14" fillId="0" borderId="1" xfId="1" applyFont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2" fontId="12" fillId="5" borderId="10" xfId="0" applyNumberFormat="1" applyFont="1" applyFill="1" applyBorder="1" applyAlignment="1">
      <alignment horizontal="center" vertical="center"/>
    </xf>
    <xf numFmtId="2" fontId="5" fillId="4" borderId="1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5" fillId="4" borderId="19" xfId="0" applyNumberFormat="1" applyFont="1" applyFill="1" applyBorder="1" applyAlignment="1">
      <alignment horizontal="center" vertical="center"/>
    </xf>
    <xf numFmtId="0" fontId="16" fillId="0" borderId="1" xfId="1" applyFont="1" applyBorder="1"/>
    <xf numFmtId="0" fontId="16" fillId="0" borderId="1" xfId="1" applyFont="1" applyBorder="1" applyAlignment="1">
      <alignment horizontal="center"/>
    </xf>
    <xf numFmtId="2" fontId="12" fillId="5" borderId="33" xfId="0" applyNumberFormat="1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/>
    </xf>
    <xf numFmtId="2" fontId="8" fillId="5" borderId="8" xfId="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1" xfId="1" applyFont="1" applyBorder="1" applyProtection="1"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4" fillId="0" borderId="1" xfId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2" borderId="28" xfId="0" applyFont="1" applyFill="1" applyBorder="1" applyProtection="1">
      <protection locked="0"/>
    </xf>
    <xf numFmtId="0" fontId="7" fillId="0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14" fillId="0" borderId="0" xfId="1" applyFont="1" applyBorder="1"/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4" fillId="0" borderId="0" xfId="1" applyFont="1" applyBorder="1" applyProtection="1"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Protection="1">
      <protection locked="0"/>
    </xf>
    <xf numFmtId="0" fontId="7" fillId="4" borderId="28" xfId="0" applyFont="1" applyFill="1" applyBorder="1" applyProtection="1">
      <protection locked="0"/>
    </xf>
    <xf numFmtId="0" fontId="11" fillId="2" borderId="2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2" fontId="11" fillId="6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7" fillId="7" borderId="0" xfId="0" applyFont="1" applyFill="1"/>
    <xf numFmtId="0" fontId="7" fillId="7" borderId="0" xfId="0" applyFont="1" applyFill="1" applyBorder="1" applyProtection="1">
      <protection locked="0"/>
    </xf>
    <xf numFmtId="0" fontId="21" fillId="6" borderId="4" xfId="0" applyFont="1" applyFill="1" applyBorder="1" applyAlignment="1">
      <alignment horizontal="right"/>
    </xf>
    <xf numFmtId="0" fontId="20" fillId="6" borderId="1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right"/>
    </xf>
    <xf numFmtId="0" fontId="11" fillId="6" borderId="8" xfId="0" applyFont="1" applyFill="1" applyBorder="1" applyAlignment="1">
      <alignment horizontal="center"/>
    </xf>
    <xf numFmtId="2" fontId="11" fillId="6" borderId="8" xfId="0" applyNumberFormat="1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2" fontId="22" fillId="6" borderId="10" xfId="0" applyNumberFormat="1" applyFont="1" applyFill="1" applyBorder="1" applyAlignment="1">
      <alignment horizontal="center"/>
    </xf>
    <xf numFmtId="2" fontId="18" fillId="6" borderId="11" xfId="0" applyNumberFormat="1" applyFont="1" applyFill="1" applyBorder="1" applyAlignment="1">
      <alignment horizontal="center"/>
    </xf>
    <xf numFmtId="0" fontId="21" fillId="6" borderId="6" xfId="0" applyFont="1" applyFill="1" applyBorder="1" applyAlignment="1">
      <alignment horizontal="right"/>
    </xf>
    <xf numFmtId="0" fontId="3" fillId="6" borderId="5" xfId="0" applyFont="1" applyFill="1" applyBorder="1"/>
    <xf numFmtId="0" fontId="20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/>
    </xf>
    <xf numFmtId="2" fontId="12" fillId="4" borderId="10" xfId="0" applyNumberFormat="1" applyFont="1" applyFill="1" applyBorder="1" applyAlignment="1">
      <alignment horizontal="center" vertical="center"/>
    </xf>
    <xf numFmtId="2" fontId="12" fillId="4" borderId="11" xfId="0" applyNumberFormat="1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Border="1"/>
    <xf numFmtId="0" fontId="24" fillId="0" borderId="1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24" fillId="0" borderId="1" xfId="0" applyNumberFormat="1" applyFont="1" applyBorder="1" applyAlignment="1"/>
    <xf numFmtId="49" fontId="24" fillId="0" borderId="1" xfId="0" applyNumberFormat="1" applyFont="1" applyFill="1" applyBorder="1" applyAlignment="1"/>
    <xf numFmtId="0" fontId="24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26" fillId="0" borderId="0" xfId="0" applyFont="1"/>
    <xf numFmtId="0" fontId="26" fillId="0" borderId="0" xfId="0" applyFont="1" applyBorder="1"/>
    <xf numFmtId="0" fontId="27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/>
    <xf numFmtId="0" fontId="26" fillId="0" borderId="0" xfId="0" applyFont="1" applyFill="1"/>
    <xf numFmtId="0" fontId="28" fillId="0" borderId="0" xfId="0" applyFont="1"/>
    <xf numFmtId="0" fontId="26" fillId="0" borderId="24" xfId="0" applyFont="1" applyBorder="1" applyAlignment="1">
      <alignment vertical="center"/>
    </xf>
    <xf numFmtId="0" fontId="24" fillId="7" borderId="8" xfId="1" applyFont="1" applyFill="1" applyBorder="1" applyAlignment="1">
      <alignment horizontal="center" vertical="center" wrapText="1"/>
    </xf>
    <xf numFmtId="9" fontId="24" fillId="7" borderId="8" xfId="1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23" fillId="7" borderId="1" xfId="1" applyFont="1" applyFill="1" applyBorder="1" applyAlignment="1">
      <alignment horizontal="center" vertical="center" wrapText="1"/>
    </xf>
    <xf numFmtId="0" fontId="23" fillId="7" borderId="1" xfId="1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/>
    </xf>
    <xf numFmtId="0" fontId="26" fillId="0" borderId="4" xfId="0" applyFont="1" applyBorder="1"/>
    <xf numFmtId="0" fontId="26" fillId="7" borderId="1" xfId="0" applyFont="1" applyFill="1" applyBorder="1"/>
    <xf numFmtId="0" fontId="24" fillId="7" borderId="1" xfId="0" applyFont="1" applyFill="1" applyBorder="1" applyAlignment="1">
      <alignment horizontal="left"/>
    </xf>
    <xf numFmtId="0" fontId="24" fillId="7" borderId="1" xfId="0" applyFont="1" applyFill="1" applyBorder="1" applyAlignment="1" applyProtection="1">
      <alignment horizontal="center"/>
      <protection locked="0"/>
    </xf>
    <xf numFmtId="2" fontId="24" fillId="7" borderId="1" xfId="0" applyNumberFormat="1" applyFont="1" applyFill="1" applyBorder="1" applyAlignment="1" applyProtection="1">
      <alignment horizontal="center"/>
      <protection locked="0"/>
    </xf>
    <xf numFmtId="0" fontId="24" fillId="7" borderId="1" xfId="0" applyFont="1" applyFill="1" applyBorder="1"/>
    <xf numFmtId="2" fontId="24" fillId="7" borderId="1" xfId="0" applyNumberFormat="1" applyFont="1" applyFill="1" applyBorder="1" applyAlignment="1">
      <alignment horizontal="center"/>
    </xf>
    <xf numFmtId="0" fontId="26" fillId="0" borderId="3" xfId="0" applyFont="1" applyBorder="1"/>
    <xf numFmtId="9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Protection="1">
      <protection locked="0"/>
    </xf>
    <xf numFmtId="0" fontId="24" fillId="7" borderId="1" xfId="0" applyFont="1" applyFill="1" applyBorder="1" applyAlignment="1">
      <alignment horizontal="left" vertical="justify"/>
    </xf>
    <xf numFmtId="2" fontId="24" fillId="7" borderId="1" xfId="0" applyNumberFormat="1" applyFont="1" applyFill="1" applyBorder="1" applyProtection="1">
      <protection locked="0"/>
    </xf>
    <xf numFmtId="0" fontId="24" fillId="7" borderId="1" xfId="0" applyFont="1" applyFill="1" applyBorder="1" applyAlignment="1">
      <alignment horizontal="left" wrapText="1"/>
    </xf>
    <xf numFmtId="0" fontId="24" fillId="7" borderId="1" xfId="0" applyFont="1" applyFill="1" applyBorder="1" applyAlignment="1" applyProtection="1">
      <alignment horizontal="center" vertical="center"/>
      <protection locked="0"/>
    </xf>
    <xf numFmtId="0" fontId="24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vertical="center"/>
      <protection locked="0"/>
    </xf>
    <xf numFmtId="0" fontId="24" fillId="7" borderId="1" xfId="0" applyFont="1" applyFill="1" applyBorder="1" applyAlignment="1">
      <alignment wrapText="1"/>
    </xf>
    <xf numFmtId="0" fontId="24" fillId="7" borderId="1" xfId="0" applyNumberFormat="1" applyFont="1" applyFill="1" applyBorder="1" applyProtection="1">
      <protection locked="0"/>
    </xf>
    <xf numFmtId="165" fontId="24" fillId="7" borderId="1" xfId="1" applyNumberFormat="1" applyFont="1" applyFill="1" applyBorder="1" applyProtection="1">
      <protection locked="0"/>
    </xf>
    <xf numFmtId="0" fontId="24" fillId="7" borderId="1" xfId="0" applyFont="1" applyFill="1" applyBorder="1" applyAlignment="1">
      <alignment vertical="justify"/>
    </xf>
    <xf numFmtId="166" fontId="24" fillId="7" borderId="1" xfId="1" applyNumberFormat="1" applyFont="1" applyFill="1" applyBorder="1" applyProtection="1">
      <protection locked="0"/>
    </xf>
    <xf numFmtId="0" fontId="24" fillId="7" borderId="1" xfId="0" applyNumberFormat="1" applyFont="1" applyFill="1" applyBorder="1"/>
    <xf numFmtId="0" fontId="24" fillId="0" borderId="0" xfId="1" applyFont="1"/>
    <xf numFmtId="0" fontId="24" fillId="0" borderId="0" xfId="1" applyFont="1" applyAlignment="1">
      <alignment horizontal="center"/>
    </xf>
    <xf numFmtId="2" fontId="26" fillId="0" borderId="0" xfId="0" applyNumberFormat="1" applyFont="1"/>
    <xf numFmtId="0" fontId="24" fillId="0" borderId="0" xfId="1" applyFont="1" applyAlignment="1"/>
    <xf numFmtId="0" fontId="24" fillId="0" borderId="0" xfId="1" applyFont="1" applyAlignment="1">
      <alignment horizontal="left"/>
    </xf>
    <xf numFmtId="0" fontId="26" fillId="0" borderId="0" xfId="0" applyFont="1" applyAlignment="1">
      <alignment vertical="justify" wrapText="1"/>
    </xf>
    <xf numFmtId="0" fontId="26" fillId="0" borderId="13" xfId="0" applyFont="1" applyFill="1" applyBorder="1"/>
    <xf numFmtId="0" fontId="26" fillId="0" borderId="13" xfId="0" applyFont="1" applyBorder="1" applyProtection="1">
      <protection locked="0"/>
    </xf>
    <xf numFmtId="0" fontId="26" fillId="0" borderId="0" xfId="0" applyFont="1" applyProtection="1">
      <protection locked="0"/>
    </xf>
    <xf numFmtId="0" fontId="26" fillId="0" borderId="0" xfId="0" applyFont="1" applyAlignment="1">
      <alignment vertical="justify"/>
    </xf>
    <xf numFmtId="0" fontId="26" fillId="0" borderId="24" xfId="0" applyFont="1" applyBorder="1"/>
    <xf numFmtId="0" fontId="24" fillId="7" borderId="8" xfId="0" applyFont="1" applyFill="1" applyBorder="1"/>
    <xf numFmtId="0" fontId="24" fillId="7" borderId="8" xfId="0" applyFont="1" applyFill="1" applyBorder="1" applyAlignment="1" applyProtection="1">
      <alignment horizontal="center"/>
      <protection locked="0"/>
    </xf>
    <xf numFmtId="2" fontId="24" fillId="7" borderId="8" xfId="0" applyNumberFormat="1" applyFont="1" applyFill="1" applyBorder="1" applyAlignment="1" applyProtection="1">
      <alignment horizontal="center"/>
      <protection locked="0"/>
    </xf>
    <xf numFmtId="0" fontId="24" fillId="7" borderId="8" xfId="0" applyFont="1" applyFill="1" applyBorder="1" applyProtection="1">
      <protection locked="0"/>
    </xf>
    <xf numFmtId="2" fontId="24" fillId="7" borderId="8" xfId="0" applyNumberFormat="1" applyFont="1" applyFill="1" applyBorder="1" applyAlignment="1">
      <alignment horizontal="center"/>
    </xf>
    <xf numFmtId="0" fontId="26" fillId="0" borderId="12" xfId="0" applyFont="1" applyBorder="1"/>
    <xf numFmtId="0" fontId="26" fillId="0" borderId="9" xfId="0" applyFont="1" applyBorder="1"/>
    <xf numFmtId="2" fontId="14" fillId="7" borderId="10" xfId="0" applyNumberFormat="1" applyFont="1" applyFill="1" applyBorder="1" applyAlignment="1">
      <alignment horizontal="center"/>
    </xf>
    <xf numFmtId="0" fontId="26" fillId="0" borderId="11" xfId="0" applyFont="1" applyBorder="1"/>
    <xf numFmtId="0" fontId="26" fillId="0" borderId="27" xfId="0" applyFont="1" applyBorder="1"/>
    <xf numFmtId="2" fontId="14" fillId="7" borderId="26" xfId="1" applyNumberFormat="1" applyFont="1" applyFill="1" applyBorder="1" applyAlignment="1">
      <alignment horizontal="center"/>
    </xf>
    <xf numFmtId="0" fontId="26" fillId="0" borderId="16" xfId="0" applyFont="1" applyBorder="1"/>
    <xf numFmtId="2" fontId="14" fillId="7" borderId="10" xfId="1" applyNumberFormat="1" applyFont="1" applyFill="1" applyBorder="1" applyAlignment="1">
      <alignment horizontal="center"/>
    </xf>
    <xf numFmtId="2" fontId="31" fillId="7" borderId="10" xfId="0" applyNumberFormat="1" applyFont="1" applyFill="1" applyBorder="1"/>
    <xf numFmtId="2" fontId="31" fillId="7" borderId="10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2" fontId="7" fillId="0" borderId="0" xfId="0" applyNumberFormat="1" applyFont="1"/>
    <xf numFmtId="2" fontId="12" fillId="5" borderId="28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2" fontId="24" fillId="7" borderId="43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2" fontId="5" fillId="4" borderId="44" xfId="0" applyNumberFormat="1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2" fontId="11" fillId="2" borderId="45" xfId="0" applyNumberFormat="1" applyFont="1" applyFill="1" applyBorder="1" applyAlignment="1">
      <alignment horizontal="center"/>
    </xf>
    <xf numFmtId="2" fontId="14" fillId="6" borderId="43" xfId="0" applyNumberFormat="1" applyFont="1" applyFill="1" applyBorder="1" applyAlignment="1">
      <alignment horizontal="center"/>
    </xf>
    <xf numFmtId="2" fontId="22" fillId="6" borderId="33" xfId="0" applyNumberFormat="1" applyFont="1" applyFill="1" applyBorder="1" applyAlignment="1">
      <alignment horizontal="center"/>
    </xf>
    <xf numFmtId="2" fontId="9" fillId="3" borderId="33" xfId="0" applyNumberFormat="1" applyFont="1" applyFill="1" applyBorder="1" applyAlignment="1">
      <alignment horizontal="center"/>
    </xf>
    <xf numFmtId="2" fontId="17" fillId="6" borderId="15" xfId="0" applyNumberFormat="1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Protection="1">
      <protection locked="0"/>
    </xf>
    <xf numFmtId="0" fontId="11" fillId="2" borderId="12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24" fillId="3" borderId="1" xfId="1" applyFont="1" applyFill="1" applyBorder="1" applyAlignment="1">
      <alignment horizontal="center" vertical="center" wrapText="1"/>
    </xf>
    <xf numFmtId="0" fontId="24" fillId="3" borderId="34" xfId="1" applyFont="1" applyFill="1" applyBorder="1" applyAlignment="1">
      <alignment horizontal="center" vertical="center" wrapText="1"/>
    </xf>
    <xf numFmtId="0" fontId="24" fillId="3" borderId="39" xfId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/>
    </xf>
    <xf numFmtId="2" fontId="24" fillId="7" borderId="4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 vertical="center"/>
    </xf>
    <xf numFmtId="0" fontId="7" fillId="0" borderId="24" xfId="0" applyFont="1" applyFill="1" applyBorder="1"/>
    <xf numFmtId="0" fontId="3" fillId="0" borderId="26" xfId="0" applyFont="1" applyFill="1" applyBorder="1" applyAlignment="1">
      <alignment horizontal="center"/>
    </xf>
    <xf numFmtId="2" fontId="24" fillId="7" borderId="3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2" fontId="5" fillId="2" borderId="4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2" fontId="14" fillId="6" borderId="32" xfId="0" applyNumberFormat="1" applyFont="1" applyFill="1" applyBorder="1" applyAlignment="1">
      <alignment horizontal="center"/>
    </xf>
    <xf numFmtId="2" fontId="18" fillId="6" borderId="10" xfId="0" applyNumberFormat="1" applyFont="1" applyFill="1" applyBorder="1" applyAlignment="1">
      <alignment horizontal="center"/>
    </xf>
    <xf numFmtId="0" fontId="18" fillId="6" borderId="26" xfId="0" applyFont="1" applyFill="1" applyBorder="1" applyAlignment="1">
      <alignment horizontal="center" vertical="center"/>
    </xf>
    <xf numFmtId="2" fontId="18" fillId="6" borderId="26" xfId="0" applyNumberFormat="1" applyFont="1" applyFill="1" applyBorder="1" applyAlignment="1">
      <alignment horizontal="center" vertical="center"/>
    </xf>
    <xf numFmtId="2" fontId="5" fillId="6" borderId="46" xfId="0" applyNumberFormat="1" applyFont="1" applyFill="1" applyBorder="1" applyAlignment="1">
      <alignment horizontal="center" vertical="center"/>
    </xf>
    <xf numFmtId="2" fontId="5" fillId="6" borderId="26" xfId="0" applyNumberFormat="1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2" fontId="12" fillId="6" borderId="19" xfId="0" applyNumberFormat="1" applyFont="1" applyFill="1" applyBorder="1" applyAlignment="1">
      <alignment horizontal="center" vertical="center"/>
    </xf>
    <xf numFmtId="2" fontId="9" fillId="3" borderId="8" xfId="0" applyNumberFormat="1" applyFont="1" applyFill="1" applyBorder="1" applyAlignment="1">
      <alignment horizontal="center"/>
    </xf>
    <xf numFmtId="2" fontId="9" fillId="3" borderId="12" xfId="0" applyNumberFormat="1" applyFont="1" applyFill="1" applyBorder="1" applyAlignment="1">
      <alignment horizontal="center"/>
    </xf>
    <xf numFmtId="0" fontId="24" fillId="2" borderId="8" xfId="0" applyFont="1" applyFill="1" applyBorder="1"/>
    <xf numFmtId="0" fontId="29" fillId="0" borderId="0" xfId="0" applyFont="1" applyFill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Fill="1" applyBorder="1"/>
    <xf numFmtId="0" fontId="26" fillId="0" borderId="0" xfId="0" applyFont="1" applyBorder="1" applyProtection="1">
      <protection locked="0"/>
    </xf>
    <xf numFmtId="0" fontId="29" fillId="0" borderId="0" xfId="0" applyFont="1" applyBorder="1" applyAlignment="1">
      <alignment horizontal="center"/>
    </xf>
    <xf numFmtId="0" fontId="32" fillId="7" borderId="1" xfId="0" applyFont="1" applyFill="1" applyBorder="1" applyAlignment="1" applyProtection="1">
      <alignment vertical="center"/>
      <protection locked="0"/>
    </xf>
    <xf numFmtId="2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33" fillId="0" borderId="0" xfId="0" applyFont="1" applyFill="1"/>
    <xf numFmtId="0" fontId="34" fillId="0" borderId="0" xfId="0" applyFont="1"/>
    <xf numFmtId="0" fontId="34" fillId="0" borderId="0" xfId="0" applyFont="1" applyAlignment="1">
      <alignment horizontal="right"/>
    </xf>
    <xf numFmtId="0" fontId="33" fillId="0" borderId="13" xfId="0" applyFont="1" applyBorder="1"/>
    <xf numFmtId="0" fontId="35" fillId="0" borderId="0" xfId="0" applyFont="1"/>
    <xf numFmtId="14" fontId="26" fillId="0" borderId="13" xfId="0" applyNumberFormat="1" applyFont="1" applyBorder="1" applyProtection="1">
      <protection locked="0"/>
    </xf>
    <xf numFmtId="2" fontId="12" fillId="6" borderId="36" xfId="0" applyNumberFormat="1" applyFont="1" applyFill="1" applyBorder="1" applyAlignment="1">
      <alignment horizontal="center" vertical="center"/>
    </xf>
    <xf numFmtId="2" fontId="24" fillId="0" borderId="1" xfId="0" applyNumberFormat="1" applyFont="1" applyBorder="1"/>
    <xf numFmtId="0" fontId="24" fillId="0" borderId="0" xfId="0" applyFont="1" applyAlignment="1">
      <alignment horizontal="center"/>
    </xf>
    <xf numFmtId="0" fontId="25" fillId="7" borderId="10" xfId="0" applyFont="1" applyFill="1" applyBorder="1" applyAlignment="1">
      <alignment horizontal="center" wrapText="1"/>
    </xf>
    <xf numFmtId="0" fontId="24" fillId="7" borderId="15" xfId="1" applyFont="1" applyFill="1" applyBorder="1" applyAlignment="1">
      <alignment horizontal="center" vertical="center" wrapText="1"/>
    </xf>
    <xf numFmtId="0" fontId="24" fillId="7" borderId="38" xfId="1" applyFont="1" applyFill="1" applyBorder="1" applyAlignment="1">
      <alignment horizontal="center" vertical="center" wrapText="1"/>
    </xf>
    <xf numFmtId="0" fontId="24" fillId="7" borderId="18" xfId="1" applyFont="1" applyFill="1" applyBorder="1" applyAlignment="1">
      <alignment horizontal="center" vertical="center" wrapText="1"/>
    </xf>
    <xf numFmtId="0" fontId="24" fillId="7" borderId="8" xfId="1" applyFont="1" applyFill="1" applyBorder="1" applyAlignment="1">
      <alignment horizontal="center" vertical="center" wrapText="1"/>
    </xf>
    <xf numFmtId="0" fontId="14" fillId="7" borderId="26" xfId="1" applyFont="1" applyFill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30" fillId="7" borderId="10" xfId="1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6" fillId="0" borderId="3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7" borderId="36" xfId="1" applyFont="1" applyFill="1" applyBorder="1" applyAlignment="1">
      <alignment horizontal="center" vertical="center" wrapText="1"/>
    </xf>
    <xf numFmtId="0" fontId="24" fillId="7" borderId="32" xfId="1" applyFont="1" applyFill="1" applyBorder="1" applyAlignment="1">
      <alignment horizontal="center" vertical="center" wrapText="1"/>
    </xf>
    <xf numFmtId="0" fontId="26" fillId="0" borderId="13" xfId="0" applyFont="1" applyBorder="1" applyAlignment="1" applyProtection="1">
      <alignment horizontal="center"/>
      <protection locked="0"/>
    </xf>
    <xf numFmtId="0" fontId="24" fillId="7" borderId="37" xfId="1" applyFont="1" applyFill="1" applyBorder="1" applyAlignment="1">
      <alignment horizontal="center" vertical="center" wrapText="1"/>
    </xf>
    <xf numFmtId="0" fontId="24" fillId="7" borderId="40" xfId="1" applyFont="1" applyFill="1" applyBorder="1" applyAlignment="1">
      <alignment horizontal="center" vertical="center" wrapText="1"/>
    </xf>
    <xf numFmtId="0" fontId="24" fillId="7" borderId="2" xfId="1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15" fillId="0" borderId="0" xfId="1" applyFont="1" applyBorder="1" applyAlignment="1" applyProtection="1">
      <alignment horizontal="center" wrapText="1"/>
      <protection locked="0"/>
    </xf>
    <xf numFmtId="0" fontId="9" fillId="3" borderId="27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center"/>
    </xf>
    <xf numFmtId="0" fontId="18" fillId="6" borderId="47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" fillId="0" borderId="17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4"/>
    <cellStyle name="Обычный 4" xfId="3"/>
    <cellStyle name="Финансовый 2" xfId="2"/>
    <cellStyle name="Финансовый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29" zoomScale="88" zoomScaleNormal="88" workbookViewId="0">
      <selection activeCell="G48" sqref="G48"/>
    </sheetView>
  </sheetViews>
  <sheetFormatPr defaultColWidth="9.42578125" defaultRowHeight="12.75" x14ac:dyDescent="0.2"/>
  <cols>
    <col min="1" max="1" width="9.42578125" style="106" customWidth="1"/>
    <col min="2" max="2" width="5.5703125" style="106" customWidth="1"/>
    <col min="3" max="3" width="49.5703125" style="106" customWidth="1"/>
    <col min="4" max="4" width="9.7109375" style="111" customWidth="1"/>
    <col min="5" max="5" width="20.140625" style="106" customWidth="1"/>
    <col min="6" max="6" width="9.5703125" style="106" customWidth="1"/>
    <col min="7" max="8" width="10.5703125" style="106" customWidth="1"/>
    <col min="9" max="9" width="14.140625" style="106" customWidth="1"/>
    <col min="10" max="10" width="17.140625" style="106" customWidth="1"/>
    <col min="11" max="11" width="12.42578125" style="106" customWidth="1"/>
    <col min="12" max="16384" width="9.42578125" style="106"/>
  </cols>
  <sheetData>
    <row r="1" spans="1:13" ht="35.25" hidden="1" customHeight="1" x14ac:dyDescent="0.3">
      <c r="B1" s="58"/>
      <c r="C1" s="59"/>
      <c r="D1" s="60"/>
      <c r="E1" s="60"/>
      <c r="J1" s="105"/>
    </row>
    <row r="2" spans="1:13" ht="12.95" x14ac:dyDescent="0.3">
      <c r="B2" s="61"/>
      <c r="C2" s="62"/>
      <c r="D2" s="62"/>
      <c r="E2" s="62"/>
    </row>
    <row r="3" spans="1:13" s="107" customFormat="1" x14ac:dyDescent="0.2">
      <c r="B3" s="61"/>
      <c r="C3" s="62"/>
      <c r="D3" s="62"/>
      <c r="E3" s="62"/>
      <c r="J3" s="97" t="s">
        <v>66</v>
      </c>
    </row>
    <row r="4" spans="1:13" s="107" customFormat="1" ht="15" x14ac:dyDescent="0.25">
      <c r="B4" s="61"/>
      <c r="C4" s="62"/>
      <c r="D4" s="62"/>
      <c r="E4" s="63"/>
      <c r="F4" s="108"/>
      <c r="G4" s="108"/>
      <c r="H4" s="108"/>
      <c r="I4" s="92" t="s">
        <v>67</v>
      </c>
      <c r="J4" s="97" t="s">
        <v>68</v>
      </c>
    </row>
    <row r="5" spans="1:13" s="107" customFormat="1" x14ac:dyDescent="0.2">
      <c r="B5" s="95"/>
      <c r="C5" s="95" t="s">
        <v>97</v>
      </c>
      <c r="D5" s="95"/>
      <c r="E5" s="95"/>
      <c r="F5" s="95"/>
      <c r="G5" s="95"/>
      <c r="H5" s="95"/>
      <c r="I5" s="92" t="s">
        <v>69</v>
      </c>
      <c r="J5" s="98"/>
    </row>
    <row r="6" spans="1:13" ht="14.45" customHeight="1" x14ac:dyDescent="0.2">
      <c r="B6" s="91"/>
      <c r="C6" s="91"/>
      <c r="D6" s="248" t="s">
        <v>70</v>
      </c>
      <c r="E6" s="248"/>
      <c r="F6" s="96"/>
      <c r="G6" s="91"/>
      <c r="H6" s="91"/>
      <c r="I6" s="91"/>
      <c r="J6" s="91"/>
    </row>
    <row r="7" spans="1:13" s="107" customFormat="1" ht="12.95" x14ac:dyDescent="0.3">
      <c r="B7" s="99"/>
      <c r="C7" s="99"/>
      <c r="D7" s="99"/>
      <c r="E7" s="109"/>
      <c r="F7" s="109"/>
      <c r="G7" s="99"/>
      <c r="H7" s="99"/>
      <c r="I7" s="99"/>
      <c r="J7" s="99"/>
    </row>
    <row r="8" spans="1:13" s="107" customFormat="1" ht="13.5" customHeight="1" x14ac:dyDescent="0.2">
      <c r="B8" s="100"/>
      <c r="C8" s="91"/>
      <c r="D8" s="91"/>
      <c r="E8" s="101" t="s">
        <v>71</v>
      </c>
      <c r="F8" s="251" t="s">
        <v>72</v>
      </c>
      <c r="G8" s="251"/>
      <c r="H8" s="103"/>
      <c r="I8" s="103"/>
      <c r="J8" s="91"/>
    </row>
    <row r="9" spans="1:13" s="107" customFormat="1" ht="15" customHeight="1" x14ac:dyDescent="0.25">
      <c r="B9" s="109"/>
      <c r="C9" s="92"/>
      <c r="D9" s="93" t="s">
        <v>0</v>
      </c>
      <c r="E9" s="102"/>
      <c r="F9" s="252"/>
      <c r="G9" s="252"/>
      <c r="H9" s="91" t="s">
        <v>73</v>
      </c>
      <c r="I9" s="91"/>
      <c r="J9" s="91"/>
      <c r="K9" s="91"/>
      <c r="L9" s="91"/>
      <c r="M9" s="91"/>
    </row>
    <row r="10" spans="1:13" s="107" customFormat="1" ht="15" customHeight="1" x14ac:dyDescent="0.25">
      <c r="B10" s="109"/>
      <c r="C10" s="92"/>
      <c r="D10" s="93"/>
      <c r="E10" s="104"/>
      <c r="F10" s="104"/>
      <c r="G10" s="104"/>
      <c r="H10" s="91" t="s">
        <v>98</v>
      </c>
      <c r="I10" s="91"/>
      <c r="J10" s="91"/>
      <c r="K10" s="91"/>
      <c r="L10" s="91"/>
      <c r="M10" s="91"/>
    </row>
    <row r="11" spans="1:13" s="107" customFormat="1" ht="15" customHeight="1" x14ac:dyDescent="0.25">
      <c r="B11" s="109"/>
      <c r="C11" s="239" t="s">
        <v>108</v>
      </c>
      <c r="D11" s="239"/>
      <c r="E11" s="104"/>
      <c r="F11" s="104"/>
      <c r="G11" s="104"/>
      <c r="H11" s="91" t="s">
        <v>99</v>
      </c>
      <c r="I11" s="91"/>
      <c r="J11" s="238">
        <f>D53</f>
        <v>0</v>
      </c>
      <c r="K11" s="91"/>
      <c r="L11" s="91"/>
      <c r="M11" s="94"/>
    </row>
    <row r="12" spans="1:13" ht="12.95" x14ac:dyDescent="0.3">
      <c r="C12" s="110"/>
      <c r="D12" s="110"/>
      <c r="E12" s="110"/>
      <c r="F12" s="110"/>
      <c r="G12" s="110"/>
      <c r="H12" s="110"/>
      <c r="I12" s="110"/>
      <c r="J12" s="110"/>
    </row>
    <row r="13" spans="1:13" ht="15.95" thickBot="1" x14ac:dyDescent="0.4">
      <c r="J13" s="112"/>
    </row>
    <row r="14" spans="1:13" ht="12.95" customHeight="1" x14ac:dyDescent="0.2">
      <c r="A14" s="246" t="s">
        <v>74</v>
      </c>
      <c r="B14" s="247"/>
      <c r="C14" s="241" t="s">
        <v>77</v>
      </c>
      <c r="D14" s="243" t="s">
        <v>20</v>
      </c>
      <c r="E14" s="243" t="s">
        <v>81</v>
      </c>
      <c r="F14" s="257" t="s">
        <v>78</v>
      </c>
      <c r="G14" s="260"/>
      <c r="H14" s="260"/>
      <c r="I14" s="241"/>
      <c r="J14" s="257" t="s">
        <v>82</v>
      </c>
      <c r="K14" s="253" t="s">
        <v>83</v>
      </c>
    </row>
    <row r="15" spans="1:13" ht="123.6" customHeight="1" x14ac:dyDescent="0.2">
      <c r="A15" s="113" t="s">
        <v>75</v>
      </c>
      <c r="B15" s="114" t="s">
        <v>76</v>
      </c>
      <c r="C15" s="242"/>
      <c r="D15" s="244"/>
      <c r="E15" s="244"/>
      <c r="F15" s="115" t="s">
        <v>79</v>
      </c>
      <c r="G15" s="114" t="s">
        <v>28</v>
      </c>
      <c r="H15" s="114" t="s">
        <v>80</v>
      </c>
      <c r="I15" s="114" t="s">
        <v>30</v>
      </c>
      <c r="J15" s="258"/>
      <c r="K15" s="254"/>
    </row>
    <row r="16" spans="1:13" ht="12.6" customHeight="1" x14ac:dyDescent="0.3">
      <c r="A16" s="116">
        <v>1</v>
      </c>
      <c r="B16" s="117">
        <v>2</v>
      </c>
      <c r="C16" s="117">
        <v>3</v>
      </c>
      <c r="D16" s="117">
        <v>4</v>
      </c>
      <c r="E16" s="117">
        <v>5</v>
      </c>
      <c r="F16" s="118">
        <v>6</v>
      </c>
      <c r="G16" s="117">
        <v>7</v>
      </c>
      <c r="H16" s="117">
        <v>8</v>
      </c>
      <c r="I16" s="117">
        <v>9</v>
      </c>
      <c r="J16" s="117">
        <v>10</v>
      </c>
      <c r="K16" s="119">
        <v>11</v>
      </c>
    </row>
    <row r="17" spans="1:11" x14ac:dyDescent="0.2">
      <c r="A17" s="120"/>
      <c r="B17" s="121"/>
      <c r="C17" s="122" t="s">
        <v>33</v>
      </c>
      <c r="D17" s="123"/>
      <c r="E17" s="124"/>
      <c r="F17" s="123"/>
      <c r="G17" s="123"/>
      <c r="H17" s="125">
        <f>ROUND((E17+G17+F17)/29.3/12*42,2)</f>
        <v>0</v>
      </c>
      <c r="I17" s="123"/>
      <c r="J17" s="126">
        <f t="shared" ref="J17:J52" si="0">ROUND(SUM(E17:I17),2)</f>
        <v>0</v>
      </c>
      <c r="K17" s="127"/>
    </row>
    <row r="18" spans="1:11" x14ac:dyDescent="0.2">
      <c r="A18" s="120"/>
      <c r="B18" s="121"/>
      <c r="C18" s="122" t="s">
        <v>9</v>
      </c>
      <c r="D18" s="123"/>
      <c r="E18" s="124"/>
      <c r="F18" s="123"/>
      <c r="G18" s="123"/>
      <c r="H18" s="123"/>
      <c r="I18" s="123"/>
      <c r="J18" s="126">
        <f t="shared" si="0"/>
        <v>0</v>
      </c>
      <c r="K18" s="127"/>
    </row>
    <row r="19" spans="1:11" x14ac:dyDescent="0.2">
      <c r="A19" s="120"/>
      <c r="B19" s="121"/>
      <c r="C19" s="122" t="s">
        <v>7</v>
      </c>
      <c r="D19" s="123"/>
      <c r="E19" s="124"/>
      <c r="F19" s="128"/>
      <c r="G19" s="129"/>
      <c r="H19" s="125">
        <f>ROUND((E19+G19+F19)/29.3/12*42,2)</f>
        <v>0</v>
      </c>
      <c r="I19" s="129"/>
      <c r="J19" s="126">
        <f t="shared" si="0"/>
        <v>0</v>
      </c>
      <c r="K19" s="127"/>
    </row>
    <row r="20" spans="1:11" ht="25.5" x14ac:dyDescent="0.2">
      <c r="A20" s="120"/>
      <c r="B20" s="121"/>
      <c r="C20" s="130" t="s">
        <v>31</v>
      </c>
      <c r="D20" s="123"/>
      <c r="E20" s="124"/>
      <c r="F20" s="128"/>
      <c r="G20" s="129"/>
      <c r="H20" s="125">
        <f>ROUND((E20+G20+F20)/29.3/12*56,2)</f>
        <v>0</v>
      </c>
      <c r="I20" s="129"/>
      <c r="J20" s="126">
        <f t="shared" si="0"/>
        <v>0</v>
      </c>
      <c r="K20" s="127"/>
    </row>
    <row r="21" spans="1:11" x14ac:dyDescent="0.2">
      <c r="A21" s="120"/>
      <c r="B21" s="121"/>
      <c r="C21" s="122" t="s">
        <v>10</v>
      </c>
      <c r="D21" s="123"/>
      <c r="E21" s="124"/>
      <c r="F21" s="128"/>
      <c r="G21" s="131"/>
      <c r="H21" s="131"/>
      <c r="I21" s="131"/>
      <c r="J21" s="126">
        <f t="shared" si="0"/>
        <v>0</v>
      </c>
      <c r="K21" s="127"/>
    </row>
    <row r="22" spans="1:11" x14ac:dyDescent="0.2">
      <c r="A22" s="120"/>
      <c r="B22" s="121"/>
      <c r="C22" s="122" t="s">
        <v>11</v>
      </c>
      <c r="D22" s="123"/>
      <c r="E22" s="124"/>
      <c r="F22" s="128"/>
      <c r="G22" s="131"/>
      <c r="H22" s="131"/>
      <c r="I22" s="131"/>
      <c r="J22" s="126">
        <f t="shared" si="0"/>
        <v>0</v>
      </c>
      <c r="K22" s="127"/>
    </row>
    <row r="23" spans="1:11" x14ac:dyDescent="0.2">
      <c r="A23" s="120"/>
      <c r="B23" s="121"/>
      <c r="C23" s="122" t="s">
        <v>12</v>
      </c>
      <c r="D23" s="123"/>
      <c r="E23" s="124"/>
      <c r="F23" s="128"/>
      <c r="G23" s="131"/>
      <c r="H23" s="131"/>
      <c r="I23" s="131"/>
      <c r="J23" s="126">
        <f t="shared" si="0"/>
        <v>0</v>
      </c>
      <c r="K23" s="127"/>
    </row>
    <row r="24" spans="1:11" x14ac:dyDescent="0.2">
      <c r="A24" s="120"/>
      <c r="B24" s="121"/>
      <c r="C24" s="132" t="s">
        <v>4</v>
      </c>
      <c r="D24" s="123"/>
      <c r="E24" s="124"/>
      <c r="F24" s="123"/>
      <c r="G24" s="131"/>
      <c r="H24" s="131"/>
      <c r="I24" s="131"/>
      <c r="J24" s="126">
        <f t="shared" si="0"/>
        <v>0</v>
      </c>
      <c r="K24" s="127"/>
    </row>
    <row r="25" spans="1:11" x14ac:dyDescent="0.2">
      <c r="A25" s="120"/>
      <c r="B25" s="121"/>
      <c r="C25" s="125" t="s">
        <v>13</v>
      </c>
      <c r="D25" s="133"/>
      <c r="E25" s="133"/>
      <c r="F25" s="134"/>
      <c r="G25" s="134"/>
      <c r="H25" s="134"/>
      <c r="I25" s="134"/>
      <c r="J25" s="126">
        <f t="shared" si="0"/>
        <v>0</v>
      </c>
      <c r="K25" s="127"/>
    </row>
    <row r="26" spans="1:11" x14ac:dyDescent="0.2">
      <c r="A26" s="120"/>
      <c r="B26" s="121"/>
      <c r="C26" s="125" t="s">
        <v>14</v>
      </c>
      <c r="D26" s="133"/>
      <c r="E26" s="133"/>
      <c r="F26" s="134">
        <f>ROUND(E26*0.1,2)</f>
        <v>0</v>
      </c>
      <c r="G26" s="135"/>
      <c r="H26" s="125">
        <f>ROUND((E26+G26+F26)/29.3/12*28,2)</f>
        <v>0</v>
      </c>
      <c r="I26" s="134"/>
      <c r="J26" s="126">
        <f t="shared" si="0"/>
        <v>0</v>
      </c>
      <c r="K26" s="127"/>
    </row>
    <row r="27" spans="1:11" x14ac:dyDescent="0.2">
      <c r="A27" s="120"/>
      <c r="B27" s="121"/>
      <c r="C27" s="125" t="s">
        <v>22</v>
      </c>
      <c r="D27" s="133"/>
      <c r="E27" s="133"/>
      <c r="F27" s="134"/>
      <c r="G27" s="134"/>
      <c r="H27" s="125">
        <f>ROUND((E27+G27+F27)/29.3/12*28,2)</f>
        <v>0</v>
      </c>
      <c r="I27" s="228"/>
      <c r="J27" s="126">
        <f t="shared" si="0"/>
        <v>0</v>
      </c>
      <c r="K27" s="127"/>
    </row>
    <row r="28" spans="1:11" x14ac:dyDescent="0.2">
      <c r="A28" s="120"/>
      <c r="B28" s="121"/>
      <c r="C28" s="125" t="s">
        <v>36</v>
      </c>
      <c r="D28" s="133"/>
      <c r="E28" s="133"/>
      <c r="F28" s="134"/>
      <c r="G28" s="134"/>
      <c r="H28" s="134"/>
      <c r="I28" s="134"/>
      <c r="J28" s="126">
        <f t="shared" si="0"/>
        <v>0</v>
      </c>
      <c r="K28" s="127"/>
    </row>
    <row r="29" spans="1:11" x14ac:dyDescent="0.2">
      <c r="A29" s="120"/>
      <c r="B29" s="121"/>
      <c r="C29" s="125" t="s">
        <v>85</v>
      </c>
      <c r="D29" s="133"/>
      <c r="E29" s="133"/>
      <c r="F29" s="134"/>
      <c r="G29" s="134"/>
      <c r="H29" s="134"/>
      <c r="I29" s="134"/>
      <c r="J29" s="126">
        <f t="shared" si="0"/>
        <v>0</v>
      </c>
      <c r="K29" s="127"/>
    </row>
    <row r="30" spans="1:11" x14ac:dyDescent="0.2">
      <c r="A30" s="120"/>
      <c r="B30" s="121"/>
      <c r="C30" s="136" t="s">
        <v>61</v>
      </c>
      <c r="D30" s="133"/>
      <c r="E30" s="133"/>
      <c r="F30" s="134"/>
      <c r="G30" s="134"/>
      <c r="H30" s="134"/>
      <c r="I30" s="134"/>
      <c r="J30" s="126">
        <f t="shared" si="0"/>
        <v>0</v>
      </c>
      <c r="K30" s="127"/>
    </row>
    <row r="31" spans="1:11" x14ac:dyDescent="0.2">
      <c r="A31" s="120"/>
      <c r="B31" s="121"/>
      <c r="C31" s="136" t="s">
        <v>23</v>
      </c>
      <c r="D31" s="133"/>
      <c r="E31" s="133"/>
      <c r="F31" s="134"/>
      <c r="G31" s="134"/>
      <c r="H31" s="134"/>
      <c r="I31" s="134"/>
      <c r="J31" s="126">
        <f t="shared" si="0"/>
        <v>0</v>
      </c>
      <c r="K31" s="127"/>
    </row>
    <row r="32" spans="1:11" x14ac:dyDescent="0.2">
      <c r="A32" s="120"/>
      <c r="B32" s="121"/>
      <c r="C32" s="136" t="s">
        <v>60</v>
      </c>
      <c r="D32" s="133"/>
      <c r="E32" s="133"/>
      <c r="F32" s="134"/>
      <c r="G32" s="134"/>
      <c r="H32" s="134"/>
      <c r="I32" s="134"/>
      <c r="J32" s="126">
        <f t="shared" si="0"/>
        <v>0</v>
      </c>
      <c r="K32" s="127"/>
    </row>
    <row r="33" spans="1:11" x14ac:dyDescent="0.2">
      <c r="A33" s="120"/>
      <c r="B33" s="121"/>
      <c r="C33" s="125" t="s">
        <v>15</v>
      </c>
      <c r="D33" s="133"/>
      <c r="E33" s="133"/>
      <c r="F33" s="134">
        <f t="shared" ref="F33:F34" si="1">ROUND(E33*0.1,2)</f>
        <v>0</v>
      </c>
      <c r="G33" s="134"/>
      <c r="H33" s="125">
        <f t="shared" ref="H33:H34" si="2">ROUND((E33+G33+F33)/29.3/12*28,2)</f>
        <v>0</v>
      </c>
      <c r="I33" s="134"/>
      <c r="J33" s="126">
        <f t="shared" si="0"/>
        <v>0</v>
      </c>
      <c r="K33" s="127"/>
    </row>
    <row r="34" spans="1:11" x14ac:dyDescent="0.2">
      <c r="A34" s="120"/>
      <c r="B34" s="121"/>
      <c r="C34" s="125" t="s">
        <v>16</v>
      </c>
      <c r="D34" s="133"/>
      <c r="E34" s="133"/>
      <c r="F34" s="134">
        <f t="shared" si="1"/>
        <v>0</v>
      </c>
      <c r="G34" s="134"/>
      <c r="H34" s="125">
        <f t="shared" si="2"/>
        <v>0</v>
      </c>
      <c r="I34" s="134"/>
      <c r="J34" s="126">
        <f t="shared" si="0"/>
        <v>0</v>
      </c>
      <c r="K34" s="127"/>
    </row>
    <row r="35" spans="1:11" x14ac:dyDescent="0.2">
      <c r="A35" s="120"/>
      <c r="B35" s="121"/>
      <c r="C35" s="125" t="s">
        <v>27</v>
      </c>
      <c r="D35" s="133"/>
      <c r="E35" s="229"/>
      <c r="F35" s="134"/>
      <c r="G35" s="134"/>
      <c r="H35" s="134"/>
      <c r="I35" s="134"/>
      <c r="J35" s="126">
        <f t="shared" si="0"/>
        <v>0</v>
      </c>
      <c r="K35" s="127"/>
    </row>
    <row r="36" spans="1:11" x14ac:dyDescent="0.2">
      <c r="A36" s="120"/>
      <c r="B36" s="121"/>
      <c r="C36" s="125" t="s">
        <v>2</v>
      </c>
      <c r="D36" s="133"/>
      <c r="E36" s="229"/>
      <c r="F36" s="134">
        <f t="shared" ref="F36:F37" si="3">ROUND(E36*0.1,2)</f>
        <v>0</v>
      </c>
      <c r="G36" s="134"/>
      <c r="H36" s="134"/>
      <c r="I36" s="134"/>
      <c r="J36" s="126">
        <f t="shared" si="0"/>
        <v>0</v>
      </c>
      <c r="K36" s="127"/>
    </row>
    <row r="37" spans="1:11" x14ac:dyDescent="0.2">
      <c r="A37" s="120"/>
      <c r="B37" s="121"/>
      <c r="C37" s="125" t="s">
        <v>6</v>
      </c>
      <c r="D37" s="133"/>
      <c r="E37" s="133"/>
      <c r="F37" s="134">
        <f t="shared" si="3"/>
        <v>0</v>
      </c>
      <c r="G37" s="134"/>
      <c r="H37" s="134"/>
      <c r="I37" s="134"/>
      <c r="J37" s="126">
        <f t="shared" si="0"/>
        <v>0</v>
      </c>
      <c r="K37" s="127"/>
    </row>
    <row r="38" spans="1:11" x14ac:dyDescent="0.2">
      <c r="A38" s="120"/>
      <c r="B38" s="121"/>
      <c r="C38" s="125" t="s">
        <v>24</v>
      </c>
      <c r="D38" s="133"/>
      <c r="E38" s="133"/>
      <c r="F38" s="134"/>
      <c r="G38" s="134"/>
      <c r="H38" s="134"/>
      <c r="I38" s="134"/>
      <c r="J38" s="126">
        <f t="shared" si="0"/>
        <v>0</v>
      </c>
      <c r="K38" s="127"/>
    </row>
    <row r="39" spans="1:11" x14ac:dyDescent="0.2">
      <c r="A39" s="120"/>
      <c r="B39" s="121"/>
      <c r="C39" s="125" t="s">
        <v>25</v>
      </c>
      <c r="D39" s="133"/>
      <c r="E39" s="133"/>
      <c r="F39" s="134">
        <f>ROUND(E39*0.1,2)</f>
        <v>0</v>
      </c>
      <c r="G39" s="134"/>
      <c r="H39" s="134"/>
      <c r="I39" s="134"/>
      <c r="J39" s="126">
        <f t="shared" si="0"/>
        <v>0</v>
      </c>
      <c r="K39" s="127"/>
    </row>
    <row r="40" spans="1:11" x14ac:dyDescent="0.2">
      <c r="A40" s="120"/>
      <c r="B40" s="121"/>
      <c r="C40" s="125" t="s">
        <v>21</v>
      </c>
      <c r="D40" s="123"/>
      <c r="E40" s="124"/>
      <c r="F40" s="129"/>
      <c r="G40" s="131"/>
      <c r="H40" s="131"/>
      <c r="I40" s="131"/>
      <c r="J40" s="126">
        <f t="shared" si="0"/>
        <v>0</v>
      </c>
      <c r="K40" s="127"/>
    </row>
    <row r="41" spans="1:11" x14ac:dyDescent="0.2">
      <c r="A41" s="120"/>
      <c r="B41" s="121"/>
      <c r="C41" s="125" t="s">
        <v>17</v>
      </c>
      <c r="D41" s="123"/>
      <c r="E41" s="124"/>
      <c r="F41" s="134">
        <f>ROUND(E41*0.1,2)</f>
        <v>0</v>
      </c>
      <c r="G41" s="138"/>
      <c r="H41" s="125">
        <f>ROUND((E41+G41+F41)/29.3/12*28,2)</f>
        <v>0</v>
      </c>
      <c r="I41" s="131"/>
      <c r="J41" s="126">
        <f t="shared" si="0"/>
        <v>0</v>
      </c>
      <c r="K41" s="127"/>
    </row>
    <row r="42" spans="1:11" x14ac:dyDescent="0.2">
      <c r="A42" s="120"/>
      <c r="B42" s="121"/>
      <c r="C42" s="125" t="s">
        <v>26</v>
      </c>
      <c r="D42" s="123"/>
      <c r="E42" s="124"/>
      <c r="F42" s="137"/>
      <c r="G42" s="138"/>
      <c r="H42" s="138"/>
      <c r="I42" s="131"/>
      <c r="J42" s="126">
        <f t="shared" si="0"/>
        <v>0</v>
      </c>
      <c r="K42" s="127"/>
    </row>
    <row r="43" spans="1:11" x14ac:dyDescent="0.2">
      <c r="A43" s="120"/>
      <c r="B43" s="121"/>
      <c r="C43" s="125" t="s">
        <v>18</v>
      </c>
      <c r="D43" s="123"/>
      <c r="E43" s="124"/>
      <c r="F43" s="137"/>
      <c r="G43" s="138"/>
      <c r="H43" s="138"/>
      <c r="I43" s="131"/>
      <c r="J43" s="126">
        <f t="shared" si="0"/>
        <v>0</v>
      </c>
      <c r="K43" s="127"/>
    </row>
    <row r="44" spans="1:11" x14ac:dyDescent="0.2">
      <c r="A44" s="120"/>
      <c r="B44" s="121"/>
      <c r="C44" s="125" t="s">
        <v>19</v>
      </c>
      <c r="D44" s="123"/>
      <c r="E44" s="124"/>
      <c r="F44" s="137"/>
      <c r="G44" s="138"/>
      <c r="H44" s="138"/>
      <c r="I44" s="131"/>
      <c r="J44" s="126">
        <f t="shared" si="0"/>
        <v>0</v>
      </c>
      <c r="K44" s="127"/>
    </row>
    <row r="45" spans="1:11" ht="17.25" customHeight="1" x14ac:dyDescent="0.2">
      <c r="A45" s="120"/>
      <c r="B45" s="121"/>
      <c r="C45" s="139" t="s">
        <v>100</v>
      </c>
      <c r="D45" s="123"/>
      <c r="E45" s="124"/>
      <c r="F45" s="134">
        <f>ROUND(E45*0.1,2)</f>
        <v>0</v>
      </c>
      <c r="G45" s="138"/>
      <c r="H45" s="125">
        <f t="shared" ref="H45:H47" si="4">ROUND((E45+G45+F45)/29.3/12*28,2)</f>
        <v>0</v>
      </c>
      <c r="I45" s="131"/>
      <c r="J45" s="126">
        <f t="shared" si="0"/>
        <v>0</v>
      </c>
      <c r="K45" s="127"/>
    </row>
    <row r="46" spans="1:11" ht="15" customHeight="1" x14ac:dyDescent="0.2">
      <c r="A46" s="120"/>
      <c r="B46" s="121"/>
      <c r="C46" s="139" t="s">
        <v>32</v>
      </c>
      <c r="D46" s="123"/>
      <c r="E46" s="124"/>
      <c r="F46" s="137"/>
      <c r="G46" s="140"/>
      <c r="H46" s="125">
        <f t="shared" si="4"/>
        <v>0</v>
      </c>
      <c r="I46" s="131"/>
      <c r="J46" s="126">
        <f t="shared" si="0"/>
        <v>0</v>
      </c>
      <c r="K46" s="127"/>
    </row>
    <row r="47" spans="1:11" x14ac:dyDescent="0.2">
      <c r="A47" s="120"/>
      <c r="B47" s="121"/>
      <c r="C47" s="125" t="s">
        <v>3</v>
      </c>
      <c r="D47" s="123"/>
      <c r="E47" s="124"/>
      <c r="F47" s="134">
        <f>ROUND(E47*0.1,2)</f>
        <v>0</v>
      </c>
      <c r="G47" s="138"/>
      <c r="H47" s="125">
        <f t="shared" si="4"/>
        <v>0</v>
      </c>
      <c r="I47" s="131"/>
      <c r="J47" s="126">
        <f t="shared" si="0"/>
        <v>0</v>
      </c>
      <c r="K47" s="127"/>
    </row>
    <row r="48" spans="1:11" x14ac:dyDescent="0.2">
      <c r="A48" s="120"/>
      <c r="B48" s="121"/>
      <c r="C48" s="125" t="s">
        <v>101</v>
      </c>
      <c r="D48" s="123"/>
      <c r="E48" s="124"/>
      <c r="F48" s="141"/>
      <c r="G48" s="141" t="e">
        <f>ROUND(E48/D48/164.25*(0.35*243.33+14*24/12),2)</f>
        <v>#DIV/0!</v>
      </c>
      <c r="H48" s="125" t="e">
        <f>ROUND((E48+G48+F48)/29.3/12*28,2)</f>
        <v>#DIV/0!</v>
      </c>
      <c r="I48" s="131"/>
      <c r="J48" s="126" t="e">
        <f t="shared" si="0"/>
        <v>#DIV/0!</v>
      </c>
      <c r="K48" s="127"/>
    </row>
    <row r="49" spans="1:11" x14ac:dyDescent="0.2">
      <c r="A49" s="120"/>
      <c r="B49" s="121"/>
      <c r="C49" s="125" t="s">
        <v>5</v>
      </c>
      <c r="D49" s="123"/>
      <c r="E49" s="124"/>
      <c r="F49" s="129"/>
      <c r="G49" s="129"/>
      <c r="H49" s="129"/>
      <c r="I49" s="129"/>
      <c r="J49" s="126">
        <f t="shared" si="0"/>
        <v>0</v>
      </c>
      <c r="K49" s="127"/>
    </row>
    <row r="50" spans="1:11" x14ac:dyDescent="0.2">
      <c r="A50" s="120"/>
      <c r="B50" s="121"/>
      <c r="C50" s="125" t="s">
        <v>58</v>
      </c>
      <c r="D50" s="123"/>
      <c r="E50" s="124"/>
      <c r="F50" s="129"/>
      <c r="G50" s="129"/>
      <c r="H50" s="129"/>
      <c r="I50" s="129"/>
      <c r="J50" s="126">
        <f t="shared" si="0"/>
        <v>0</v>
      </c>
      <c r="K50" s="127"/>
    </row>
    <row r="51" spans="1:11" x14ac:dyDescent="0.2">
      <c r="A51" s="152"/>
      <c r="B51" s="121"/>
      <c r="C51" s="153" t="s">
        <v>96</v>
      </c>
      <c r="D51" s="154"/>
      <c r="E51" s="155"/>
      <c r="F51" s="156"/>
      <c r="G51" s="156"/>
      <c r="H51" s="156"/>
      <c r="I51" s="156"/>
      <c r="J51" s="126">
        <f t="shared" si="0"/>
        <v>0</v>
      </c>
      <c r="K51" s="158"/>
    </row>
    <row r="52" spans="1:11" ht="13.5" thickBot="1" x14ac:dyDescent="0.25">
      <c r="A52" s="152"/>
      <c r="B52" s="121"/>
      <c r="C52" s="153" t="s">
        <v>59</v>
      </c>
      <c r="D52" s="154"/>
      <c r="E52" s="155"/>
      <c r="F52" s="156"/>
      <c r="G52" s="156"/>
      <c r="H52" s="156"/>
      <c r="I52" s="156"/>
      <c r="J52" s="157">
        <f t="shared" si="0"/>
        <v>0</v>
      </c>
      <c r="K52" s="158"/>
    </row>
    <row r="53" spans="1:11" ht="13.5" customHeight="1" thickBot="1" x14ac:dyDescent="0.25">
      <c r="A53" s="159"/>
      <c r="B53" s="250" t="s">
        <v>8</v>
      </c>
      <c r="C53" s="250"/>
      <c r="D53" s="160">
        <f t="shared" ref="D53:J53" si="5">SUM(D17:D52)</f>
        <v>0</v>
      </c>
      <c r="E53" s="160">
        <f t="shared" si="5"/>
        <v>0</v>
      </c>
      <c r="F53" s="160">
        <f t="shared" si="5"/>
        <v>0</v>
      </c>
      <c r="G53" s="160" t="e">
        <f t="shared" si="5"/>
        <v>#DIV/0!</v>
      </c>
      <c r="H53" s="160" t="e">
        <f t="shared" si="5"/>
        <v>#DIV/0!</v>
      </c>
      <c r="I53" s="160">
        <f t="shared" si="5"/>
        <v>0</v>
      </c>
      <c r="J53" s="160" t="e">
        <f t="shared" si="5"/>
        <v>#DIV/0!</v>
      </c>
      <c r="K53" s="161"/>
    </row>
    <row r="54" spans="1:11" ht="15" customHeight="1" thickBot="1" x14ac:dyDescent="0.25">
      <c r="A54" s="162"/>
      <c r="B54" s="245" t="s">
        <v>84</v>
      </c>
      <c r="C54" s="245"/>
      <c r="D54" s="245"/>
      <c r="E54" s="245"/>
      <c r="F54" s="245"/>
      <c r="G54" s="245"/>
      <c r="H54" s="245"/>
      <c r="I54" s="245"/>
      <c r="J54" s="163" t="e">
        <f>J53/80*20</f>
        <v>#DIV/0!</v>
      </c>
      <c r="K54" s="164"/>
    </row>
    <row r="55" spans="1:11" ht="15" customHeight="1" thickBot="1" x14ac:dyDescent="0.25">
      <c r="A55" s="159"/>
      <c r="B55" s="249" t="s">
        <v>8</v>
      </c>
      <c r="C55" s="249"/>
      <c r="D55" s="249"/>
      <c r="E55" s="249"/>
      <c r="F55" s="249"/>
      <c r="G55" s="249"/>
      <c r="H55" s="249"/>
      <c r="I55" s="249"/>
      <c r="J55" s="165" t="e">
        <f>J53+J54</f>
        <v>#DIV/0!</v>
      </c>
      <c r="K55" s="161"/>
    </row>
    <row r="56" spans="1:11" ht="18" customHeight="1" thickBot="1" x14ac:dyDescent="0.25">
      <c r="A56" s="162"/>
      <c r="B56" s="245" t="s">
        <v>57</v>
      </c>
      <c r="C56" s="245"/>
      <c r="D56" s="245"/>
      <c r="E56" s="245"/>
      <c r="F56" s="245"/>
      <c r="G56" s="245"/>
      <c r="H56" s="245"/>
      <c r="I56" s="245"/>
      <c r="J56" s="163"/>
      <c r="K56" s="164"/>
    </row>
    <row r="57" spans="1:11" ht="15.6" customHeight="1" thickBot="1" x14ac:dyDescent="0.3">
      <c r="A57" s="159"/>
      <c r="B57" s="240" t="s">
        <v>35</v>
      </c>
      <c r="C57" s="240"/>
      <c r="D57" s="166">
        <f>D53</f>
        <v>0</v>
      </c>
      <c r="E57" s="167">
        <f>E53</f>
        <v>0</v>
      </c>
      <c r="F57" s="167">
        <f t="shared" ref="F57:I57" si="6">F53</f>
        <v>0</v>
      </c>
      <c r="G57" s="167" t="e">
        <f t="shared" si="6"/>
        <v>#DIV/0!</v>
      </c>
      <c r="H57" s="167" t="e">
        <f t="shared" si="6"/>
        <v>#DIV/0!</v>
      </c>
      <c r="I57" s="167">
        <f t="shared" si="6"/>
        <v>0</v>
      </c>
      <c r="J57" s="167" t="e">
        <f>J55+J56</f>
        <v>#DIV/0!</v>
      </c>
      <c r="K57" s="161"/>
    </row>
    <row r="60" spans="1:11" x14ac:dyDescent="0.2">
      <c r="C60" s="106" t="s">
        <v>87</v>
      </c>
      <c r="D60" s="148" t="s">
        <v>93</v>
      </c>
      <c r="E60" s="106" t="s">
        <v>89</v>
      </c>
    </row>
    <row r="61" spans="1:11" x14ac:dyDescent="0.2">
      <c r="D61" s="222" t="s">
        <v>88</v>
      </c>
      <c r="E61" s="223" t="s">
        <v>90</v>
      </c>
      <c r="F61" s="255" t="s">
        <v>91</v>
      </c>
      <c r="G61" s="255"/>
    </row>
    <row r="62" spans="1:11" ht="12.95" x14ac:dyDescent="0.3">
      <c r="B62" s="142"/>
      <c r="C62" s="142"/>
      <c r="D62" s="143"/>
      <c r="J62" s="144"/>
    </row>
    <row r="63" spans="1:11" x14ac:dyDescent="0.2">
      <c r="B63" s="142"/>
      <c r="C63" s="145" t="s">
        <v>34</v>
      </c>
      <c r="D63" s="256" t="s">
        <v>89</v>
      </c>
      <c r="E63" s="256"/>
      <c r="F63" s="259"/>
      <c r="G63" s="259"/>
    </row>
    <row r="64" spans="1:11" x14ac:dyDescent="0.2">
      <c r="B64" s="142"/>
      <c r="C64" s="146"/>
      <c r="D64" s="255" t="s">
        <v>90</v>
      </c>
      <c r="E64" s="255"/>
      <c r="F64" s="255" t="s">
        <v>91</v>
      </c>
      <c r="G64" s="255"/>
    </row>
    <row r="66" spans="3:6" ht="12.95" x14ac:dyDescent="0.3">
      <c r="C66" s="147"/>
      <c r="D66" s="225"/>
      <c r="E66" s="226"/>
      <c r="F66" s="150"/>
    </row>
    <row r="67" spans="3:6" ht="12.95" x14ac:dyDescent="0.3">
      <c r="C67" s="151"/>
      <c r="D67" s="227"/>
      <c r="E67" s="227"/>
      <c r="F67" s="223"/>
    </row>
    <row r="68" spans="3:6" ht="12.95" x14ac:dyDescent="0.3">
      <c r="D68" s="225"/>
      <c r="E68" s="107"/>
    </row>
  </sheetData>
  <mergeCells count="21">
    <mergeCell ref="K14:K15"/>
    <mergeCell ref="F61:G61"/>
    <mergeCell ref="D64:E64"/>
    <mergeCell ref="D63:E63"/>
    <mergeCell ref="J14:J15"/>
    <mergeCell ref="F63:G63"/>
    <mergeCell ref="F64:G64"/>
    <mergeCell ref="D55:I55"/>
    <mergeCell ref="F14:I14"/>
    <mergeCell ref="D6:E6"/>
    <mergeCell ref="B55:C55"/>
    <mergeCell ref="B54:I54"/>
    <mergeCell ref="B53:C53"/>
    <mergeCell ref="F8:G8"/>
    <mergeCell ref="F9:G9"/>
    <mergeCell ref="B57:C57"/>
    <mergeCell ref="C14:C15"/>
    <mergeCell ref="D14:D15"/>
    <mergeCell ref="E14:E15"/>
    <mergeCell ref="B56:I56"/>
    <mergeCell ref="A14:B14"/>
  </mergeCells>
  <pageMargins left="0.31496062992125984" right="0.31496062992125984" top="0.35433070866141736" bottom="0.35433070866141736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78" zoomScaleNormal="78" workbookViewId="0">
      <selection activeCell="G5" sqref="G5:L9"/>
    </sheetView>
  </sheetViews>
  <sheetFormatPr defaultColWidth="9.42578125" defaultRowHeight="12.75" x14ac:dyDescent="0.2"/>
  <cols>
    <col min="1" max="1" width="5.5703125" style="5" customWidth="1"/>
    <col min="2" max="2" width="50.5703125" style="5" customWidth="1"/>
    <col min="3" max="3" width="10.5703125" style="6" customWidth="1"/>
    <col min="4" max="4" width="17.5703125" style="5" customWidth="1"/>
    <col min="5" max="5" width="11.5703125" style="5" customWidth="1"/>
    <col min="6" max="7" width="10.5703125" style="5" customWidth="1"/>
    <col min="8" max="8" width="11" style="5" customWidth="1"/>
    <col min="9" max="9" width="13.140625" style="5" customWidth="1"/>
    <col min="10" max="10" width="11" style="5" customWidth="1"/>
    <col min="11" max="11" width="12.42578125" style="5" customWidth="1"/>
    <col min="12" max="12" width="13.5703125" style="5" customWidth="1"/>
    <col min="13" max="13" width="11" style="5" customWidth="1"/>
    <col min="14" max="14" width="9.42578125" style="5"/>
    <col min="15" max="15" width="11.5703125" style="5" customWidth="1"/>
    <col min="16" max="16384" width="9.42578125" style="5"/>
  </cols>
  <sheetData>
    <row r="1" spans="1:13" s="232" customFormat="1" ht="15.75" x14ac:dyDescent="0.25">
      <c r="A1" s="230" t="s">
        <v>94</v>
      </c>
      <c r="B1" s="230"/>
      <c r="C1" s="231"/>
      <c r="L1" s="233" t="s">
        <v>47</v>
      </c>
    </row>
    <row r="2" spans="1:13" s="232" customFormat="1" ht="19.5" customHeight="1" x14ac:dyDescent="0.25">
      <c r="A2" s="230" t="s">
        <v>95</v>
      </c>
      <c r="B2" s="230"/>
      <c r="C2" s="231"/>
    </row>
    <row r="3" spans="1:13" s="232" customFormat="1" ht="33.950000000000003" customHeight="1" x14ac:dyDescent="0.35">
      <c r="A3" s="230"/>
      <c r="B3" s="234"/>
      <c r="C3" s="231"/>
      <c r="G3" s="235"/>
      <c r="H3" s="235"/>
      <c r="I3" s="235"/>
      <c r="J3" s="235"/>
      <c r="K3" s="235"/>
      <c r="L3" s="235"/>
    </row>
    <row r="4" spans="1:13" ht="26.1" customHeight="1" x14ac:dyDescent="0.2">
      <c r="L4" s="35"/>
    </row>
    <row r="5" spans="1:13" ht="18" customHeight="1" x14ac:dyDescent="0.2">
      <c r="B5" s="37"/>
      <c r="C5" s="44" t="s">
        <v>48</v>
      </c>
      <c r="D5" s="45" t="s">
        <v>49</v>
      </c>
      <c r="E5" s="45" t="s">
        <v>50</v>
      </c>
      <c r="F5" s="36"/>
      <c r="G5" s="265" t="s">
        <v>109</v>
      </c>
      <c r="H5" s="265"/>
      <c r="I5" s="265"/>
      <c r="J5" s="265"/>
      <c r="K5" s="265"/>
      <c r="L5" s="265"/>
      <c r="M5" s="4"/>
    </row>
    <row r="6" spans="1:13" ht="15" customHeight="1" x14ac:dyDescent="0.2">
      <c r="B6" s="51" t="s">
        <v>51</v>
      </c>
      <c r="C6" s="52"/>
      <c r="D6" s="52"/>
      <c r="E6" s="52"/>
      <c r="F6" s="20"/>
      <c r="G6" s="265"/>
      <c r="H6" s="265"/>
      <c r="I6" s="265"/>
      <c r="J6" s="265"/>
      <c r="K6" s="265"/>
      <c r="L6" s="265"/>
      <c r="M6" s="4"/>
    </row>
    <row r="7" spans="1:13" ht="18.95" customHeight="1" x14ac:dyDescent="0.2">
      <c r="A7" s="36"/>
      <c r="B7" s="51" t="s">
        <v>52</v>
      </c>
      <c r="C7" s="52"/>
      <c r="D7" s="52"/>
      <c r="E7" s="52"/>
      <c r="F7" s="20"/>
      <c r="G7" s="265"/>
      <c r="H7" s="265"/>
      <c r="I7" s="265"/>
      <c r="J7" s="265"/>
      <c r="K7" s="265"/>
      <c r="L7" s="265"/>
      <c r="M7" s="4"/>
    </row>
    <row r="8" spans="1:13" ht="15" customHeight="1" x14ac:dyDescent="0.2">
      <c r="A8" s="8"/>
      <c r="B8" s="51" t="s">
        <v>55</v>
      </c>
      <c r="C8" s="52"/>
      <c r="D8" s="52"/>
      <c r="E8" s="53"/>
      <c r="F8" s="8"/>
      <c r="G8" s="265"/>
      <c r="H8" s="265"/>
      <c r="I8" s="265"/>
      <c r="J8" s="265"/>
      <c r="K8" s="265"/>
      <c r="L8" s="265"/>
      <c r="M8" s="4"/>
    </row>
    <row r="9" spans="1:13" ht="26.45" customHeight="1" x14ac:dyDescent="0.2">
      <c r="A9" s="36"/>
      <c r="B9" s="51" t="s">
        <v>54</v>
      </c>
      <c r="C9" s="52"/>
      <c r="D9" s="52"/>
      <c r="E9" s="53"/>
      <c r="F9" s="36"/>
      <c r="G9" s="265"/>
      <c r="H9" s="265"/>
      <c r="I9" s="265"/>
      <c r="J9" s="265"/>
      <c r="K9" s="265"/>
      <c r="L9" s="265"/>
      <c r="M9" s="4"/>
    </row>
    <row r="10" spans="1:13" ht="15" customHeight="1" x14ac:dyDescent="0.25">
      <c r="A10" s="36"/>
      <c r="B10" s="51" t="s">
        <v>56</v>
      </c>
      <c r="C10" s="52"/>
      <c r="D10" s="52"/>
      <c r="E10" s="53"/>
      <c r="F10" s="36"/>
      <c r="G10" s="39"/>
      <c r="H10" s="39"/>
      <c r="I10" s="39"/>
      <c r="J10" s="39"/>
      <c r="K10" s="39"/>
      <c r="L10" s="39"/>
      <c r="M10" s="4"/>
    </row>
    <row r="11" spans="1:13" ht="15" customHeight="1" x14ac:dyDescent="0.25">
      <c r="A11" s="36"/>
      <c r="B11" s="51" t="s">
        <v>107</v>
      </c>
      <c r="C11" s="52"/>
      <c r="D11" s="52"/>
      <c r="E11" s="53"/>
      <c r="F11" s="36"/>
      <c r="G11" s="39"/>
      <c r="H11" s="39"/>
      <c r="I11" s="39"/>
      <c r="J11" s="39"/>
      <c r="K11" s="39"/>
      <c r="L11" s="39"/>
      <c r="M11" s="4"/>
    </row>
    <row r="12" spans="1:13" ht="22.5" customHeight="1" x14ac:dyDescent="0.25">
      <c r="B12" s="37" t="s">
        <v>53</v>
      </c>
      <c r="C12" s="38">
        <f>SUM(C6:C10)</f>
        <v>0</v>
      </c>
      <c r="D12" s="38">
        <f>SUM(D6:D10)</f>
        <v>0</v>
      </c>
      <c r="E12" s="38">
        <f>E6+E7+E8+E9+E10-E11</f>
        <v>0</v>
      </c>
      <c r="F12" s="20"/>
      <c r="G12" s="39"/>
      <c r="H12" s="39"/>
      <c r="I12" s="39"/>
      <c r="J12" s="39"/>
      <c r="K12" s="39"/>
      <c r="L12" s="39"/>
      <c r="M12" s="4"/>
    </row>
    <row r="13" spans="1:13" ht="19.5" thickBot="1" x14ac:dyDescent="0.35">
      <c r="I13" s="32" t="s">
        <v>29</v>
      </c>
      <c r="J13" s="32"/>
      <c r="K13" s="32"/>
    </row>
    <row r="14" spans="1:13" ht="56.1" customHeight="1" thickBot="1" x14ac:dyDescent="0.25">
      <c r="A14" s="290" t="s">
        <v>1</v>
      </c>
      <c r="B14" s="241" t="s">
        <v>77</v>
      </c>
      <c r="C14" s="243" t="s">
        <v>20</v>
      </c>
      <c r="D14" s="243" t="s">
        <v>81</v>
      </c>
      <c r="E14" s="257" t="s">
        <v>78</v>
      </c>
      <c r="F14" s="260"/>
      <c r="G14" s="260"/>
      <c r="H14" s="241"/>
      <c r="I14" s="257" t="s">
        <v>82</v>
      </c>
      <c r="J14" s="263" t="s">
        <v>45</v>
      </c>
      <c r="K14" s="264"/>
      <c r="L14" s="175"/>
    </row>
    <row r="15" spans="1:13" ht="184.5" customHeight="1" x14ac:dyDescent="0.2">
      <c r="A15" s="291"/>
      <c r="B15" s="242"/>
      <c r="C15" s="244"/>
      <c r="D15" s="244"/>
      <c r="E15" s="115" t="s">
        <v>79</v>
      </c>
      <c r="F15" s="114" t="s">
        <v>28</v>
      </c>
      <c r="G15" s="114" t="s">
        <v>80</v>
      </c>
      <c r="H15" s="114" t="s">
        <v>30</v>
      </c>
      <c r="I15" s="258"/>
      <c r="J15" s="190" t="s">
        <v>20</v>
      </c>
      <c r="K15" s="191" t="s">
        <v>86</v>
      </c>
      <c r="L15" s="261"/>
    </row>
    <row r="16" spans="1:13" x14ac:dyDescent="0.2">
      <c r="A16" s="56"/>
      <c r="B16" s="15" t="s">
        <v>33</v>
      </c>
      <c r="C16" s="1">
        <f>ДС!D17</f>
        <v>0</v>
      </c>
      <c r="D16" s="1">
        <f>ДС!E17</f>
        <v>0</v>
      </c>
      <c r="E16" s="1">
        <f>ДС!F17</f>
        <v>0</v>
      </c>
      <c r="F16" s="1">
        <f>ДС!G17</f>
        <v>0</v>
      </c>
      <c r="G16" s="1">
        <f>ДС!H17</f>
        <v>0</v>
      </c>
      <c r="H16" s="1">
        <f>ДС!I17</f>
        <v>0</v>
      </c>
      <c r="I16" s="126">
        <f>ROUND(SUM(D16:H16),2)</f>
        <v>0</v>
      </c>
      <c r="J16" s="189"/>
      <c r="K16" s="189" t="e">
        <f>ROUND(I16/C16*J16,2)</f>
        <v>#DIV/0!</v>
      </c>
      <c r="L16" s="262"/>
      <c r="M16" s="171"/>
    </row>
    <row r="17" spans="1:15" x14ac:dyDescent="0.2">
      <c r="A17" s="56"/>
      <c r="B17" s="15" t="s">
        <v>9</v>
      </c>
      <c r="C17" s="1">
        <f>ДС!D18</f>
        <v>0</v>
      </c>
      <c r="D17" s="1">
        <f>ДС!E18</f>
        <v>0</v>
      </c>
      <c r="E17" s="1">
        <f>ДС!F18</f>
        <v>0</v>
      </c>
      <c r="F17" s="1">
        <f>ДС!G18</f>
        <v>0</v>
      </c>
      <c r="G17" s="1">
        <f>ДС!H18</f>
        <v>0</v>
      </c>
      <c r="H17" s="1">
        <f>ДС!I18</f>
        <v>0</v>
      </c>
      <c r="I17" s="126">
        <f t="shared" ref="I17:I28" si="0">ROUND(SUM(D17:H17),2)</f>
        <v>0</v>
      </c>
      <c r="J17" s="57"/>
      <c r="K17" s="189" t="e">
        <f t="shared" ref="K17:K28" si="1">ROUND(I17/C17*J17,2)</f>
        <v>#DIV/0!</v>
      </c>
      <c r="M17" s="171"/>
      <c r="O17" s="171"/>
    </row>
    <row r="18" spans="1:15" x14ac:dyDescent="0.2">
      <c r="A18" s="56"/>
      <c r="B18" s="15" t="s">
        <v>7</v>
      </c>
      <c r="C18" s="1">
        <f>ДС!D19</f>
        <v>0</v>
      </c>
      <c r="D18" s="1">
        <f>ДС!E19</f>
        <v>0</v>
      </c>
      <c r="E18" s="1">
        <f>ДС!F19</f>
        <v>0</v>
      </c>
      <c r="F18" s="1">
        <f>ДС!G19</f>
        <v>0</v>
      </c>
      <c r="G18" s="1">
        <f>ДС!H19</f>
        <v>0</v>
      </c>
      <c r="H18" s="1">
        <f>ДС!I19</f>
        <v>0</v>
      </c>
      <c r="I18" s="126">
        <f t="shared" si="0"/>
        <v>0</v>
      </c>
      <c r="J18" s="57"/>
      <c r="K18" s="189" t="e">
        <f t="shared" si="1"/>
        <v>#DIV/0!</v>
      </c>
      <c r="M18" s="171"/>
      <c r="O18" s="171"/>
    </row>
    <row r="19" spans="1:15" ht="25.5" x14ac:dyDescent="0.2">
      <c r="A19" s="56"/>
      <c r="B19" s="19" t="s">
        <v>31</v>
      </c>
      <c r="C19" s="1">
        <f>ДС!D20</f>
        <v>0</v>
      </c>
      <c r="D19" s="1">
        <f>ДС!E20</f>
        <v>0</v>
      </c>
      <c r="E19" s="1">
        <f>ДС!F20</f>
        <v>0</v>
      </c>
      <c r="F19" s="1">
        <f>ДС!G20</f>
        <v>0</v>
      </c>
      <c r="G19" s="1">
        <f>ДС!H20</f>
        <v>0</v>
      </c>
      <c r="H19" s="1">
        <f>ДС!I20</f>
        <v>0</v>
      </c>
      <c r="I19" s="126">
        <f t="shared" si="0"/>
        <v>0</v>
      </c>
      <c r="J19" s="57"/>
      <c r="K19" s="189">
        <v>0</v>
      </c>
      <c r="M19" s="171"/>
      <c r="O19" s="171"/>
    </row>
    <row r="20" spans="1:15" x14ac:dyDescent="0.2">
      <c r="A20" s="56"/>
      <c r="B20" s="15" t="s">
        <v>10</v>
      </c>
      <c r="C20" s="1">
        <f>ДС!D21</f>
        <v>0</v>
      </c>
      <c r="D20" s="1">
        <f>ДС!E21</f>
        <v>0</v>
      </c>
      <c r="E20" s="1">
        <f>ДС!F21</f>
        <v>0</v>
      </c>
      <c r="F20" s="1">
        <f>ДС!G21</f>
        <v>0</v>
      </c>
      <c r="G20" s="1">
        <f>ДС!H21</f>
        <v>0</v>
      </c>
      <c r="H20" s="1">
        <f>ДС!I21</f>
        <v>0</v>
      </c>
      <c r="I20" s="126">
        <f t="shared" si="0"/>
        <v>0</v>
      </c>
      <c r="J20" s="57"/>
      <c r="K20" s="189" t="e">
        <f t="shared" si="1"/>
        <v>#DIV/0!</v>
      </c>
      <c r="M20" s="171"/>
      <c r="O20" s="171"/>
    </row>
    <row r="21" spans="1:15" x14ac:dyDescent="0.2">
      <c r="A21" s="56"/>
      <c r="B21" s="15" t="s">
        <v>11</v>
      </c>
      <c r="C21" s="1">
        <f>ДС!D22</f>
        <v>0</v>
      </c>
      <c r="D21" s="1">
        <f>ДС!E22</f>
        <v>0</v>
      </c>
      <c r="E21" s="1">
        <f>ДС!F22</f>
        <v>0</v>
      </c>
      <c r="F21" s="1">
        <f>ДС!G22</f>
        <v>0</v>
      </c>
      <c r="G21" s="1">
        <f>ДС!H22</f>
        <v>0</v>
      </c>
      <c r="H21" s="1">
        <f>ДС!I22</f>
        <v>0</v>
      </c>
      <c r="I21" s="126">
        <f t="shared" si="0"/>
        <v>0</v>
      </c>
      <c r="J21" s="57"/>
      <c r="K21" s="189" t="e">
        <f t="shared" si="1"/>
        <v>#DIV/0!</v>
      </c>
      <c r="M21" s="171"/>
      <c r="O21" s="171"/>
    </row>
    <row r="22" spans="1:15" x14ac:dyDescent="0.2">
      <c r="A22" s="56"/>
      <c r="B22" s="15" t="s">
        <v>12</v>
      </c>
      <c r="C22" s="1">
        <f>ДС!D23</f>
        <v>0</v>
      </c>
      <c r="D22" s="1">
        <f>ДС!E23</f>
        <v>0</v>
      </c>
      <c r="E22" s="1">
        <f>ДС!F23</f>
        <v>0</v>
      </c>
      <c r="F22" s="1">
        <f>ДС!G23</f>
        <v>0</v>
      </c>
      <c r="G22" s="1">
        <f>ДС!H23</f>
        <v>0</v>
      </c>
      <c r="H22" s="1">
        <f>ДС!I23</f>
        <v>0</v>
      </c>
      <c r="I22" s="126">
        <f t="shared" si="0"/>
        <v>0</v>
      </c>
      <c r="J22" s="57"/>
      <c r="K22" s="189" t="e">
        <f t="shared" si="1"/>
        <v>#DIV/0!</v>
      </c>
      <c r="M22" s="171"/>
      <c r="O22" s="171"/>
    </row>
    <row r="23" spans="1:15" x14ac:dyDescent="0.2">
      <c r="A23" s="56"/>
      <c r="B23" s="16" t="s">
        <v>4</v>
      </c>
      <c r="C23" s="1">
        <f>ДС!D24</f>
        <v>0</v>
      </c>
      <c r="D23" s="1">
        <f>ДС!E24</f>
        <v>0</v>
      </c>
      <c r="E23" s="1">
        <f>ДС!F24</f>
        <v>0</v>
      </c>
      <c r="F23" s="1">
        <f>ДС!G24</f>
        <v>0</v>
      </c>
      <c r="G23" s="1">
        <f>ДС!H24</f>
        <v>0</v>
      </c>
      <c r="H23" s="1">
        <f>ДС!I24</f>
        <v>0</v>
      </c>
      <c r="I23" s="126">
        <f t="shared" si="0"/>
        <v>0</v>
      </c>
      <c r="J23" s="57"/>
      <c r="K23" s="189" t="e">
        <f t="shared" si="1"/>
        <v>#DIV/0!</v>
      </c>
      <c r="M23" s="171"/>
      <c r="O23" s="171"/>
    </row>
    <row r="24" spans="1:15" x14ac:dyDescent="0.2">
      <c r="A24" s="56"/>
      <c r="B24" s="14" t="s">
        <v>13</v>
      </c>
      <c r="C24" s="1">
        <f>ДС!D25</f>
        <v>0</v>
      </c>
      <c r="D24" s="1">
        <f>ДС!E25</f>
        <v>0</v>
      </c>
      <c r="E24" s="1">
        <f>ДС!F25</f>
        <v>0</v>
      </c>
      <c r="F24" s="1">
        <f>ДС!G25</f>
        <v>0</v>
      </c>
      <c r="G24" s="1">
        <f>ДС!H25</f>
        <v>0</v>
      </c>
      <c r="H24" s="1">
        <f>ДС!I25</f>
        <v>0</v>
      </c>
      <c r="I24" s="126">
        <f t="shared" si="0"/>
        <v>0</v>
      </c>
      <c r="J24" s="57"/>
      <c r="K24" s="189">
        <v>0</v>
      </c>
      <c r="M24" s="171"/>
      <c r="O24" s="171"/>
    </row>
    <row r="25" spans="1:15" x14ac:dyDescent="0.2">
      <c r="A25" s="56"/>
      <c r="B25" s="14" t="s">
        <v>14</v>
      </c>
      <c r="C25" s="1">
        <f>ДС!D26</f>
        <v>0</v>
      </c>
      <c r="D25" s="1">
        <f>ДС!E26</f>
        <v>0</v>
      </c>
      <c r="E25" s="1">
        <f>ДС!F26</f>
        <v>0</v>
      </c>
      <c r="F25" s="1">
        <f>ДС!G26</f>
        <v>0</v>
      </c>
      <c r="G25" s="1">
        <f>ДС!H26</f>
        <v>0</v>
      </c>
      <c r="H25" s="1">
        <f>ДС!I26</f>
        <v>0</v>
      </c>
      <c r="I25" s="1">
        <f>ДС!J26</f>
        <v>0</v>
      </c>
      <c r="J25" s="57"/>
      <c r="K25" s="189" t="e">
        <f t="shared" si="1"/>
        <v>#DIV/0!</v>
      </c>
      <c r="M25" s="171"/>
      <c r="O25" s="171"/>
    </row>
    <row r="26" spans="1:15" s="21" customFormat="1" ht="15.75" x14ac:dyDescent="0.25">
      <c r="A26" s="56"/>
      <c r="B26" s="14" t="s">
        <v>22</v>
      </c>
      <c r="C26" s="1">
        <v>1</v>
      </c>
      <c r="D26" s="1" t="e">
        <f>ROUND(ДС!E27/ДС!D27*ФОТ!C26,2)</f>
        <v>#DIV/0!</v>
      </c>
      <c r="E26" s="1" t="e">
        <f>ДС!F27/ДС!E27</f>
        <v>#DIV/0!</v>
      </c>
      <c r="F26" s="1">
        <f>ДС!G27</f>
        <v>0</v>
      </c>
      <c r="G26" s="1" t="e">
        <f>ROUND(ДС!H27/ДС!D27*ФОТ!C26,2)</f>
        <v>#DIV/0!</v>
      </c>
      <c r="H26" s="1" t="e">
        <f>ДС!I27/ДС!H27</f>
        <v>#DIV/0!</v>
      </c>
      <c r="I26" s="126" t="e">
        <f t="shared" si="0"/>
        <v>#DIV/0!</v>
      </c>
      <c r="J26" s="57"/>
      <c r="K26" s="189" t="e">
        <f t="shared" si="1"/>
        <v>#DIV/0!</v>
      </c>
      <c r="L26" s="5"/>
      <c r="M26" s="171"/>
      <c r="O26" s="171"/>
    </row>
    <row r="27" spans="1:15" s="21" customFormat="1" ht="15.75" x14ac:dyDescent="0.25">
      <c r="A27" s="56"/>
      <c r="B27" s="14" t="s">
        <v>27</v>
      </c>
      <c r="C27" s="1">
        <f>ДС!D35</f>
        <v>0</v>
      </c>
      <c r="D27" s="1">
        <f>ДС!E35</f>
        <v>0</v>
      </c>
      <c r="E27" s="1">
        <f>ДС!F35</f>
        <v>0</v>
      </c>
      <c r="F27" s="1">
        <f>ДС!G35</f>
        <v>0</v>
      </c>
      <c r="G27" s="1">
        <f>ДС!H35</f>
        <v>0</v>
      </c>
      <c r="H27" s="1">
        <f>ДС!I35</f>
        <v>0</v>
      </c>
      <c r="I27" s="126">
        <f t="shared" si="0"/>
        <v>0</v>
      </c>
      <c r="J27" s="57"/>
      <c r="K27" s="189" t="e">
        <f t="shared" si="1"/>
        <v>#DIV/0!</v>
      </c>
      <c r="L27" s="5"/>
      <c r="M27" s="171"/>
      <c r="O27" s="171"/>
    </row>
    <row r="28" spans="1:15" s="21" customFormat="1" ht="15.75" x14ac:dyDescent="0.25">
      <c r="A28" s="56"/>
      <c r="B28" s="14" t="s">
        <v>64</v>
      </c>
      <c r="C28" s="1">
        <f>ДС!D36</f>
        <v>0</v>
      </c>
      <c r="D28" s="1">
        <f>ДС!E36</f>
        <v>0</v>
      </c>
      <c r="E28" s="1">
        <f>ДС!F36</f>
        <v>0</v>
      </c>
      <c r="F28" s="1">
        <f>ДС!G36</f>
        <v>0</v>
      </c>
      <c r="G28" s="1">
        <f>ДС!H36</f>
        <v>0</v>
      </c>
      <c r="H28" s="1">
        <f>ДС!I36</f>
        <v>0</v>
      </c>
      <c r="I28" s="126">
        <f t="shared" si="0"/>
        <v>0</v>
      </c>
      <c r="J28" s="57"/>
      <c r="K28" s="189" t="e">
        <f t="shared" si="1"/>
        <v>#DIV/0!</v>
      </c>
      <c r="L28" s="5"/>
      <c r="M28" s="171"/>
      <c r="O28" s="171"/>
    </row>
    <row r="29" spans="1:15" s="21" customFormat="1" ht="15.75" x14ac:dyDescent="0.25">
      <c r="A29" s="282" t="s">
        <v>39</v>
      </c>
      <c r="B29" s="282"/>
      <c r="C29" s="176">
        <f>SUM(C16:C28)</f>
        <v>1</v>
      </c>
      <c r="D29" s="176" t="e">
        <f t="shared" ref="D29:K29" si="2">SUM(D16:D28)</f>
        <v>#DIV/0!</v>
      </c>
      <c r="E29" s="176" t="e">
        <f t="shared" si="2"/>
        <v>#DIV/0!</v>
      </c>
      <c r="F29" s="176">
        <f t="shared" si="2"/>
        <v>0</v>
      </c>
      <c r="G29" s="176" t="e">
        <f t="shared" si="2"/>
        <v>#DIV/0!</v>
      </c>
      <c r="H29" s="176" t="e">
        <f t="shared" si="2"/>
        <v>#DIV/0!</v>
      </c>
      <c r="I29" s="176" t="e">
        <f t="shared" si="2"/>
        <v>#DIV/0!</v>
      </c>
      <c r="J29" s="176">
        <f t="shared" si="2"/>
        <v>0</v>
      </c>
      <c r="K29" s="176" t="e">
        <f t="shared" si="2"/>
        <v>#DIV/0!</v>
      </c>
      <c r="L29" s="21">
        <f>100-L30</f>
        <v>80</v>
      </c>
    </row>
    <row r="30" spans="1:15" s="21" customFormat="1" ht="16.5" thickBot="1" x14ac:dyDescent="0.3">
      <c r="A30" s="283" t="s">
        <v>40</v>
      </c>
      <c r="B30" s="283"/>
      <c r="C30" s="48"/>
      <c r="D30" s="49"/>
      <c r="E30" s="49"/>
      <c r="F30" s="49"/>
      <c r="G30" s="49"/>
      <c r="H30" s="49"/>
      <c r="I30" s="192" t="e">
        <f>ROUND(I29/80*20,2)</f>
        <v>#DIV/0!</v>
      </c>
      <c r="J30" s="192"/>
      <c r="K30" s="192" t="e">
        <f>K29/80*20</f>
        <v>#DIV/0!</v>
      </c>
      <c r="L30" s="54">
        <v>20</v>
      </c>
    </row>
    <row r="31" spans="1:15" s="21" customFormat="1" ht="16.5" thickBot="1" x14ac:dyDescent="0.3">
      <c r="A31" s="286" t="s">
        <v>38</v>
      </c>
      <c r="B31" s="287"/>
      <c r="C31" s="26">
        <f t="shared" ref="C31:J31" si="3">C29+C30</f>
        <v>1</v>
      </c>
      <c r="D31" s="40" t="e">
        <f t="shared" si="3"/>
        <v>#DIV/0!</v>
      </c>
      <c r="E31" s="40" t="e">
        <f t="shared" si="3"/>
        <v>#DIV/0!</v>
      </c>
      <c r="F31" s="40">
        <f t="shared" si="3"/>
        <v>0</v>
      </c>
      <c r="G31" s="40" t="e">
        <f t="shared" si="3"/>
        <v>#DIV/0!</v>
      </c>
      <c r="H31" s="40" t="e">
        <f t="shared" si="3"/>
        <v>#DIV/0!</v>
      </c>
      <c r="I31" s="46" t="e">
        <f t="shared" si="3"/>
        <v>#DIV/0!</v>
      </c>
      <c r="J31" s="47">
        <f t="shared" si="3"/>
        <v>0</v>
      </c>
      <c r="K31" s="172" t="e">
        <f>K29+K30</f>
        <v>#DIV/0!</v>
      </c>
      <c r="L31" s="55"/>
    </row>
    <row r="32" spans="1:15" x14ac:dyDescent="0.2">
      <c r="A32" s="12"/>
      <c r="B32" s="22" t="s">
        <v>36</v>
      </c>
      <c r="C32" s="23">
        <f>ДС!D28-ФОТ!C67</f>
        <v>0</v>
      </c>
      <c r="D32" s="168">
        <f>ДС!E28-D67</f>
        <v>0</v>
      </c>
      <c r="E32" s="168">
        <f>ДС!F28-E67</f>
        <v>0</v>
      </c>
      <c r="F32" s="169">
        <f>ДС!G28</f>
        <v>0</v>
      </c>
      <c r="G32" s="169">
        <f>ДС!H28</f>
        <v>0</v>
      </c>
      <c r="H32" s="169">
        <f>ДС!I28</f>
        <v>0</v>
      </c>
      <c r="I32" s="193">
        <f t="shared" ref="I32:I38" si="4">ROUND(SUM(D32:H32),2)</f>
        <v>0</v>
      </c>
      <c r="J32" s="194"/>
      <c r="K32" s="194"/>
    </row>
    <row r="33" spans="1:13" x14ac:dyDescent="0.2">
      <c r="A33" s="13"/>
      <c r="B33" s="9" t="s">
        <v>85</v>
      </c>
      <c r="C33" s="3">
        <f>ДС!D29</f>
        <v>0</v>
      </c>
      <c r="D33" s="3">
        <f>ДС!E29</f>
        <v>0</v>
      </c>
      <c r="E33" s="3">
        <f>ДС!F29</f>
        <v>0</v>
      </c>
      <c r="F33" s="3">
        <f>ДС!G29</f>
        <v>0</v>
      </c>
      <c r="G33" s="3">
        <f>ДС!H29</f>
        <v>0</v>
      </c>
      <c r="H33" s="3">
        <f>ДС!I29</f>
        <v>0</v>
      </c>
      <c r="I33" s="177">
        <f t="shared" si="4"/>
        <v>0</v>
      </c>
      <c r="J33" s="57"/>
      <c r="K33" s="57"/>
    </row>
    <row r="34" spans="1:13" x14ac:dyDescent="0.2">
      <c r="A34" s="12"/>
      <c r="B34" s="10" t="s">
        <v>61</v>
      </c>
      <c r="C34" s="3">
        <f>ДС!D30</f>
        <v>0</v>
      </c>
      <c r="D34" s="3">
        <f>ДС!E30</f>
        <v>0</v>
      </c>
      <c r="E34" s="3">
        <f>ДС!F30</f>
        <v>0</v>
      </c>
      <c r="F34" s="3">
        <f>ДС!G30</f>
        <v>0</v>
      </c>
      <c r="G34" s="3">
        <f>ДС!H30</f>
        <v>0</v>
      </c>
      <c r="H34" s="3">
        <f>ДС!I30</f>
        <v>0</v>
      </c>
      <c r="I34" s="177">
        <f t="shared" si="4"/>
        <v>0</v>
      </c>
      <c r="J34" s="57"/>
      <c r="K34" s="57"/>
    </row>
    <row r="35" spans="1:13" x14ac:dyDescent="0.2">
      <c r="A35" s="13"/>
      <c r="B35" s="10" t="s">
        <v>23</v>
      </c>
      <c r="C35" s="3">
        <f>ДС!D31</f>
        <v>0</v>
      </c>
      <c r="D35" s="3">
        <f>ДС!E31</f>
        <v>0</v>
      </c>
      <c r="E35" s="3">
        <f>ДС!F31</f>
        <v>0</v>
      </c>
      <c r="F35" s="3">
        <f>ДС!G31</f>
        <v>0</v>
      </c>
      <c r="G35" s="3">
        <f>ДС!H31</f>
        <v>0</v>
      </c>
      <c r="H35" s="3">
        <f>ДС!I31</f>
        <v>0</v>
      </c>
      <c r="I35" s="177">
        <f t="shared" si="4"/>
        <v>0</v>
      </c>
      <c r="J35" s="57"/>
      <c r="K35" s="57"/>
    </row>
    <row r="36" spans="1:13" x14ac:dyDescent="0.2">
      <c r="A36" s="13"/>
      <c r="B36" s="10" t="s">
        <v>60</v>
      </c>
      <c r="C36" s="3">
        <f>ДС!D32</f>
        <v>0</v>
      </c>
      <c r="D36" s="3">
        <f>ДС!E32</f>
        <v>0</v>
      </c>
      <c r="E36" s="3">
        <f>ДС!F32</f>
        <v>0</v>
      </c>
      <c r="F36" s="3">
        <f>ДС!G32</f>
        <v>0</v>
      </c>
      <c r="G36" s="3">
        <f>ДС!H32</f>
        <v>0</v>
      </c>
      <c r="H36" s="3">
        <f>ДС!I32</f>
        <v>0</v>
      </c>
      <c r="I36" s="177">
        <f t="shared" si="4"/>
        <v>0</v>
      </c>
      <c r="J36" s="57"/>
      <c r="K36" s="57"/>
    </row>
    <row r="37" spans="1:13" x14ac:dyDescent="0.2">
      <c r="A37" s="12"/>
      <c r="B37" s="9" t="s">
        <v>15</v>
      </c>
      <c r="C37" s="3">
        <v>0</v>
      </c>
      <c r="D37" s="3">
        <v>0</v>
      </c>
      <c r="E37" s="3">
        <v>0</v>
      </c>
      <c r="F37" s="3">
        <f>ДС!G33</f>
        <v>0</v>
      </c>
      <c r="G37" s="3">
        <v>0</v>
      </c>
      <c r="H37" s="3">
        <f>ДС!I33</f>
        <v>0</v>
      </c>
      <c r="I37" s="177">
        <v>0</v>
      </c>
      <c r="J37" s="57"/>
      <c r="K37" s="57"/>
    </row>
    <row r="38" spans="1:13" ht="13.5" thickBot="1" x14ac:dyDescent="0.25">
      <c r="A38" s="196"/>
      <c r="B38" s="24" t="s">
        <v>16</v>
      </c>
      <c r="C38" s="197">
        <f>ДС!D34-ФОТ!C66</f>
        <v>0</v>
      </c>
      <c r="D38" s="197">
        <f>ДС!E34-ФОТ!D66</f>
        <v>0</v>
      </c>
      <c r="E38" s="197">
        <v>0</v>
      </c>
      <c r="F38" s="197">
        <f>ДС!G34</f>
        <v>0</v>
      </c>
      <c r="G38" s="197">
        <f>ДС!H34-ФОТ!G66</f>
        <v>0</v>
      </c>
      <c r="H38" s="197">
        <f>ДС!I34</f>
        <v>0</v>
      </c>
      <c r="I38" s="198">
        <f t="shared" si="4"/>
        <v>0</v>
      </c>
      <c r="J38" s="199"/>
      <c r="K38" s="199"/>
    </row>
    <row r="39" spans="1:13" ht="15.75" x14ac:dyDescent="0.25">
      <c r="A39" s="288" t="s">
        <v>8</v>
      </c>
      <c r="B39" s="289"/>
      <c r="C39" s="25">
        <f t="shared" ref="C39:I39" si="5">SUM(C32:C38)</f>
        <v>0</v>
      </c>
      <c r="D39" s="41">
        <f t="shared" si="5"/>
        <v>0</v>
      </c>
      <c r="E39" s="25">
        <f t="shared" si="5"/>
        <v>0</v>
      </c>
      <c r="F39" s="25">
        <f t="shared" si="5"/>
        <v>0</v>
      </c>
      <c r="G39" s="25">
        <f t="shared" si="5"/>
        <v>0</v>
      </c>
      <c r="H39" s="25">
        <f t="shared" si="5"/>
        <v>0</v>
      </c>
      <c r="I39" s="178">
        <f t="shared" si="5"/>
        <v>0</v>
      </c>
      <c r="J39" s="41"/>
      <c r="K39" s="43"/>
      <c r="L39" s="21">
        <f>100-L40</f>
        <v>80</v>
      </c>
      <c r="M39" s="21"/>
    </row>
    <row r="40" spans="1:13" ht="16.5" thickBot="1" x14ac:dyDescent="0.3">
      <c r="A40" s="280" t="s">
        <v>41</v>
      </c>
      <c r="B40" s="281"/>
      <c r="C40" s="27"/>
      <c r="D40" s="42"/>
      <c r="E40" s="27"/>
      <c r="F40" s="27"/>
      <c r="G40" s="27"/>
      <c r="H40" s="27"/>
      <c r="I40" s="179">
        <f>ROUND(I39/80*20,2)</f>
        <v>0</v>
      </c>
      <c r="J40" s="42"/>
      <c r="K40" s="200"/>
      <c r="L40" s="54">
        <v>20</v>
      </c>
      <c r="M40" s="21"/>
    </row>
    <row r="41" spans="1:13" ht="15.75" thickBot="1" x14ac:dyDescent="0.25">
      <c r="A41" s="268" t="s">
        <v>42</v>
      </c>
      <c r="B41" s="269"/>
      <c r="C41" s="86">
        <f>C39+C40</f>
        <v>0</v>
      </c>
      <c r="D41" s="87">
        <f t="shared" ref="D41:I41" si="6">D39+D40</f>
        <v>0</v>
      </c>
      <c r="E41" s="86">
        <f t="shared" si="6"/>
        <v>0</v>
      </c>
      <c r="F41" s="86">
        <f t="shared" si="6"/>
        <v>0</v>
      </c>
      <c r="G41" s="86">
        <f t="shared" si="6"/>
        <v>0</v>
      </c>
      <c r="H41" s="180">
        <f t="shared" si="6"/>
        <v>0</v>
      </c>
      <c r="I41" s="195">
        <f t="shared" si="6"/>
        <v>0</v>
      </c>
      <c r="J41" s="87"/>
      <c r="K41" s="88"/>
      <c r="L41" s="65"/>
    </row>
    <row r="42" spans="1:13" x14ac:dyDescent="0.2">
      <c r="A42" s="13"/>
      <c r="B42" s="2" t="s">
        <v>22</v>
      </c>
      <c r="C42" s="169">
        <f>ДС!D27-ФОТ!C26</f>
        <v>-1</v>
      </c>
      <c r="D42" s="169" t="e">
        <f>ДС!E27-ФОТ!D26</f>
        <v>#DIV/0!</v>
      </c>
      <c r="E42" s="169" t="e">
        <f>ДС!F27-ФОТ!E26</f>
        <v>#DIV/0!</v>
      </c>
      <c r="F42" s="169">
        <f>ДС!G27-ФОТ!F26</f>
        <v>0</v>
      </c>
      <c r="G42" s="169" t="e">
        <f>ДС!H27-ФОТ!G26</f>
        <v>#DIV/0!</v>
      </c>
      <c r="H42" s="169" t="e">
        <f>ДС!I27-ФОТ!H26</f>
        <v>#DIV/0!</v>
      </c>
      <c r="I42" s="193" t="e">
        <f t="shared" ref="I42:I59" si="7">ROUND(SUM(D42:H42),2)</f>
        <v>#DIV/0!</v>
      </c>
      <c r="J42" s="194"/>
      <c r="K42" s="194"/>
    </row>
    <row r="43" spans="1:13" x14ac:dyDescent="0.2">
      <c r="A43" s="13"/>
      <c r="B43" s="2" t="s">
        <v>65</v>
      </c>
      <c r="C43" s="169"/>
      <c r="D43" s="169"/>
      <c r="E43" s="169"/>
      <c r="F43" s="169"/>
      <c r="G43" s="169"/>
      <c r="H43" s="169"/>
      <c r="I43" s="177">
        <f t="shared" si="7"/>
        <v>0</v>
      </c>
      <c r="J43" s="57"/>
      <c r="K43" s="57"/>
    </row>
    <row r="44" spans="1:13" x14ac:dyDescent="0.2">
      <c r="A44" s="13"/>
      <c r="B44" s="2" t="s">
        <v>6</v>
      </c>
      <c r="C44" s="170">
        <f>ДС!D37</f>
        <v>0</v>
      </c>
      <c r="D44" s="170">
        <f>ДС!E37</f>
        <v>0</v>
      </c>
      <c r="E44" s="170">
        <f>ДС!F37</f>
        <v>0</v>
      </c>
      <c r="F44" s="170">
        <f>ДС!G37</f>
        <v>0</v>
      </c>
      <c r="G44" s="170">
        <f>ДС!H37</f>
        <v>0</v>
      </c>
      <c r="H44" s="170">
        <f>ДС!I37</f>
        <v>0</v>
      </c>
      <c r="I44" s="177">
        <f t="shared" si="7"/>
        <v>0</v>
      </c>
      <c r="J44" s="57"/>
      <c r="K44" s="57"/>
      <c r="M44" s="7"/>
    </row>
    <row r="45" spans="1:13" x14ac:dyDescent="0.2">
      <c r="A45" s="13"/>
      <c r="B45" s="2" t="s">
        <v>24</v>
      </c>
      <c r="C45" s="170">
        <f>ДС!D38</f>
        <v>0</v>
      </c>
      <c r="D45" s="170">
        <f>ДС!E38</f>
        <v>0</v>
      </c>
      <c r="E45" s="170">
        <f>ДС!F38</f>
        <v>0</v>
      </c>
      <c r="F45" s="170">
        <f>ДС!G38</f>
        <v>0</v>
      </c>
      <c r="G45" s="170">
        <f>ДС!H38</f>
        <v>0</v>
      </c>
      <c r="H45" s="170">
        <f>ДС!I38</f>
        <v>0</v>
      </c>
      <c r="I45" s="177">
        <f t="shared" si="7"/>
        <v>0</v>
      </c>
      <c r="J45" s="57"/>
      <c r="K45" s="57"/>
    </row>
    <row r="46" spans="1:13" x14ac:dyDescent="0.2">
      <c r="A46" s="13"/>
      <c r="B46" s="2" t="s">
        <v>25</v>
      </c>
      <c r="C46" s="170">
        <f>ДС!D39</f>
        <v>0</v>
      </c>
      <c r="D46" s="170">
        <f>ДС!E39</f>
        <v>0</v>
      </c>
      <c r="E46" s="170">
        <f>ДС!F39</f>
        <v>0</v>
      </c>
      <c r="F46" s="170">
        <f>ДС!G39</f>
        <v>0</v>
      </c>
      <c r="G46" s="170">
        <f>ДС!H39</f>
        <v>0</v>
      </c>
      <c r="H46" s="170">
        <f>ДС!I39</f>
        <v>0</v>
      </c>
      <c r="I46" s="177">
        <f t="shared" si="7"/>
        <v>0</v>
      </c>
      <c r="J46" s="57"/>
      <c r="K46" s="57"/>
    </row>
    <row r="47" spans="1:13" x14ac:dyDescent="0.2">
      <c r="A47" s="13"/>
      <c r="B47" s="2" t="s">
        <v>21</v>
      </c>
      <c r="C47" s="170">
        <f>ДС!D40</f>
        <v>0</v>
      </c>
      <c r="D47" s="170">
        <f>ДС!E40</f>
        <v>0</v>
      </c>
      <c r="E47" s="170">
        <f>ДС!F40</f>
        <v>0</v>
      </c>
      <c r="F47" s="170">
        <f>ДС!G40</f>
        <v>0</v>
      </c>
      <c r="G47" s="170">
        <f>ДС!H40</f>
        <v>0</v>
      </c>
      <c r="H47" s="170">
        <f>ДС!I40</f>
        <v>0</v>
      </c>
      <c r="I47" s="177">
        <f t="shared" si="7"/>
        <v>0</v>
      </c>
      <c r="J47" s="57"/>
      <c r="K47" s="57"/>
    </row>
    <row r="48" spans="1:13" x14ac:dyDescent="0.2">
      <c r="A48" s="13"/>
      <c r="B48" s="2" t="s">
        <v>17</v>
      </c>
      <c r="C48" s="170">
        <f>ДС!D41</f>
        <v>0</v>
      </c>
      <c r="D48" s="170">
        <f>ДС!E41</f>
        <v>0</v>
      </c>
      <c r="E48" s="170">
        <f>ДС!F41</f>
        <v>0</v>
      </c>
      <c r="F48" s="170">
        <f>ДС!G41</f>
        <v>0</v>
      </c>
      <c r="G48" s="170">
        <f>ДС!H41</f>
        <v>0</v>
      </c>
      <c r="H48" s="170">
        <f>ДС!I41</f>
        <v>0</v>
      </c>
      <c r="I48" s="177">
        <f t="shared" si="7"/>
        <v>0</v>
      </c>
      <c r="J48" s="57"/>
      <c r="K48" s="57"/>
    </row>
    <row r="49" spans="1:13" x14ac:dyDescent="0.2">
      <c r="A49" s="13"/>
      <c r="B49" s="2" t="s">
        <v>26</v>
      </c>
      <c r="C49" s="170">
        <f>ДС!D42</f>
        <v>0</v>
      </c>
      <c r="D49" s="170">
        <f>ДС!E42</f>
        <v>0</v>
      </c>
      <c r="E49" s="170">
        <f>ДС!F42</f>
        <v>0</v>
      </c>
      <c r="F49" s="170">
        <f>ДС!G42</f>
        <v>0</v>
      </c>
      <c r="G49" s="170">
        <f>ДС!H42</f>
        <v>0</v>
      </c>
      <c r="H49" s="170">
        <f>ДС!I42</f>
        <v>0</v>
      </c>
      <c r="I49" s="177">
        <f t="shared" si="7"/>
        <v>0</v>
      </c>
      <c r="J49" s="57"/>
      <c r="K49" s="57"/>
    </row>
    <row r="50" spans="1:13" x14ac:dyDescent="0.2">
      <c r="A50" s="13"/>
      <c r="B50" s="2" t="s">
        <v>18</v>
      </c>
      <c r="C50" s="170">
        <f>ДС!D43</f>
        <v>0</v>
      </c>
      <c r="D50" s="170">
        <f>ДС!E43</f>
        <v>0</v>
      </c>
      <c r="E50" s="170">
        <f>ДС!F43</f>
        <v>0</v>
      </c>
      <c r="F50" s="170">
        <f>ДС!G43</f>
        <v>0</v>
      </c>
      <c r="G50" s="170">
        <f>ДС!H43</f>
        <v>0</v>
      </c>
      <c r="H50" s="170">
        <f>ДС!I43</f>
        <v>0</v>
      </c>
      <c r="I50" s="177">
        <f t="shared" si="7"/>
        <v>0</v>
      </c>
      <c r="J50" s="57"/>
      <c r="K50" s="57"/>
    </row>
    <row r="51" spans="1:13" x14ac:dyDescent="0.2">
      <c r="A51" s="13"/>
      <c r="B51" s="2" t="s">
        <v>19</v>
      </c>
      <c r="C51" s="170">
        <f>ДС!D44</f>
        <v>0</v>
      </c>
      <c r="D51" s="170">
        <f>ДС!E44</f>
        <v>0</v>
      </c>
      <c r="E51" s="170">
        <f>ДС!F44</f>
        <v>0</v>
      </c>
      <c r="F51" s="170">
        <f>ДС!G44</f>
        <v>0</v>
      </c>
      <c r="G51" s="170">
        <f>ДС!H44</f>
        <v>0</v>
      </c>
      <c r="H51" s="170">
        <f>ДС!I44</f>
        <v>0</v>
      </c>
      <c r="I51" s="177">
        <f t="shared" si="7"/>
        <v>0</v>
      </c>
      <c r="J51" s="57"/>
      <c r="K51" s="57"/>
    </row>
    <row r="52" spans="1:13" ht="17.25" customHeight="1" x14ac:dyDescent="0.2">
      <c r="A52" s="13"/>
      <c r="B52" s="11" t="s">
        <v>104</v>
      </c>
      <c r="C52" s="170">
        <f>ДС!D45</f>
        <v>0</v>
      </c>
      <c r="D52" s="170">
        <f>ДС!E45</f>
        <v>0</v>
      </c>
      <c r="E52" s="170">
        <f>ДС!F45</f>
        <v>0</v>
      </c>
      <c r="F52" s="170">
        <f>ДС!G45</f>
        <v>0</v>
      </c>
      <c r="G52" s="170">
        <f>ДС!H45</f>
        <v>0</v>
      </c>
      <c r="H52" s="170">
        <f>ДС!I45</f>
        <v>0</v>
      </c>
      <c r="I52" s="177">
        <f t="shared" si="7"/>
        <v>0</v>
      </c>
      <c r="J52" s="57"/>
      <c r="K52" s="57"/>
    </row>
    <row r="53" spans="1:13" ht="15" customHeight="1" x14ac:dyDescent="0.2">
      <c r="A53" s="13"/>
      <c r="B53" s="11" t="s">
        <v>32</v>
      </c>
      <c r="C53" s="170">
        <f>ДС!D46</f>
        <v>0</v>
      </c>
      <c r="D53" s="170">
        <f>ДС!E46</f>
        <v>0</v>
      </c>
      <c r="E53" s="170">
        <f>ДС!F46</f>
        <v>0</v>
      </c>
      <c r="F53" s="170">
        <f>ДС!G46</f>
        <v>0</v>
      </c>
      <c r="G53" s="170">
        <f>ДС!H46</f>
        <v>0</v>
      </c>
      <c r="H53" s="170">
        <f>ДС!I46</f>
        <v>0</v>
      </c>
      <c r="I53" s="177">
        <f t="shared" si="7"/>
        <v>0</v>
      </c>
      <c r="J53" s="57"/>
      <c r="K53" s="57"/>
    </row>
    <row r="54" spans="1:13" x14ac:dyDescent="0.2">
      <c r="A54" s="13"/>
      <c r="B54" s="2" t="s">
        <v>3</v>
      </c>
      <c r="C54" s="170">
        <f>ДС!D47</f>
        <v>0</v>
      </c>
      <c r="D54" s="170">
        <f>ДС!E47</f>
        <v>0</v>
      </c>
      <c r="E54" s="170">
        <f>ДС!F47</f>
        <v>0</v>
      </c>
      <c r="F54" s="170">
        <f>ДС!G47</f>
        <v>0</v>
      </c>
      <c r="G54" s="170">
        <f>ДС!H47</f>
        <v>0</v>
      </c>
      <c r="H54" s="170">
        <f>ДС!I47</f>
        <v>0</v>
      </c>
      <c r="I54" s="177">
        <f t="shared" si="7"/>
        <v>0</v>
      </c>
      <c r="J54" s="57"/>
      <c r="K54" s="57"/>
    </row>
    <row r="55" spans="1:13" x14ac:dyDescent="0.2">
      <c r="A55" s="13"/>
      <c r="B55" s="2" t="s">
        <v>103</v>
      </c>
      <c r="C55" s="170">
        <f>ДС!D48</f>
        <v>0</v>
      </c>
      <c r="D55" s="170">
        <f>ДС!E48</f>
        <v>0</v>
      </c>
      <c r="E55" s="170">
        <f>ДС!F48</f>
        <v>0</v>
      </c>
      <c r="F55" s="170" t="e">
        <f>ДС!G48</f>
        <v>#DIV/0!</v>
      </c>
      <c r="G55" s="170" t="e">
        <f>ДС!H48</f>
        <v>#DIV/0!</v>
      </c>
      <c r="H55" s="170">
        <f>ДС!I48</f>
        <v>0</v>
      </c>
      <c r="I55" s="177" t="e">
        <f t="shared" si="7"/>
        <v>#DIV/0!</v>
      </c>
      <c r="J55" s="57"/>
      <c r="K55" s="57"/>
    </row>
    <row r="56" spans="1:13" x14ac:dyDescent="0.2">
      <c r="A56" s="13"/>
      <c r="B56" s="28" t="s">
        <v>5</v>
      </c>
      <c r="C56" s="170">
        <f>ДС!D49</f>
        <v>0</v>
      </c>
      <c r="D56" s="170">
        <f>ДС!E49</f>
        <v>0</v>
      </c>
      <c r="E56" s="170">
        <f>ДС!F49</f>
        <v>0</v>
      </c>
      <c r="F56" s="170">
        <f>ДС!G49</f>
        <v>0</v>
      </c>
      <c r="G56" s="170">
        <f>ДС!H49</f>
        <v>0</v>
      </c>
      <c r="H56" s="170">
        <f>ДС!I49</f>
        <v>0</v>
      </c>
      <c r="I56" s="177">
        <f t="shared" si="7"/>
        <v>0</v>
      </c>
      <c r="J56" s="57"/>
      <c r="K56" s="57"/>
    </row>
    <row r="57" spans="1:13" x14ac:dyDescent="0.2">
      <c r="A57" s="13"/>
      <c r="B57" s="2" t="s">
        <v>58</v>
      </c>
      <c r="C57" s="170">
        <f>ДС!D50</f>
        <v>0</v>
      </c>
      <c r="D57" s="170">
        <f>ДС!E50</f>
        <v>0</v>
      </c>
      <c r="E57" s="170">
        <f>ДС!F50</f>
        <v>0</v>
      </c>
      <c r="F57" s="170">
        <f>ДС!G50</f>
        <v>0</v>
      </c>
      <c r="G57" s="170">
        <f>ДС!H50</f>
        <v>0</v>
      </c>
      <c r="H57" s="170">
        <f>ДС!I50</f>
        <v>0</v>
      </c>
      <c r="I57" s="177">
        <f t="shared" si="7"/>
        <v>0</v>
      </c>
      <c r="J57" s="57"/>
      <c r="K57" s="57"/>
    </row>
    <row r="58" spans="1:13" x14ac:dyDescent="0.2">
      <c r="A58" s="13"/>
      <c r="B58" s="221" t="s">
        <v>96</v>
      </c>
      <c r="C58" s="170">
        <f>ДС!D51</f>
        <v>0</v>
      </c>
      <c r="D58" s="170">
        <f>ДС!E51</f>
        <v>0</v>
      </c>
      <c r="E58" s="170">
        <f>ДС!F51</f>
        <v>0</v>
      </c>
      <c r="F58" s="170">
        <f>ДС!G51</f>
        <v>0</v>
      </c>
      <c r="G58" s="170">
        <f>ДС!H51</f>
        <v>0</v>
      </c>
      <c r="H58" s="170">
        <f>ДС!I51</f>
        <v>0</v>
      </c>
      <c r="I58" s="177">
        <f t="shared" ref="I58" si="8">ROUND(SUM(D58:H58),2)</f>
        <v>0</v>
      </c>
      <c r="J58" s="199"/>
      <c r="K58" s="199"/>
    </row>
    <row r="59" spans="1:13" ht="13.5" thickBot="1" x14ac:dyDescent="0.25">
      <c r="A59" s="13"/>
      <c r="B59" s="28" t="s">
        <v>59</v>
      </c>
      <c r="C59" s="201">
        <f>ДС!D52</f>
        <v>0</v>
      </c>
      <c r="D59" s="201">
        <f>ДС!E52</f>
        <v>0</v>
      </c>
      <c r="E59" s="201">
        <f>ДС!F52</f>
        <v>0</v>
      </c>
      <c r="F59" s="201">
        <f>ДС!G52</f>
        <v>0</v>
      </c>
      <c r="G59" s="201">
        <f>ДС!H52</f>
        <v>0</v>
      </c>
      <c r="H59" s="201">
        <f>ДС!I52</f>
        <v>0</v>
      </c>
      <c r="I59" s="198">
        <f t="shared" si="7"/>
        <v>0</v>
      </c>
      <c r="J59" s="199"/>
      <c r="K59" s="199"/>
    </row>
    <row r="60" spans="1:13" ht="16.5" thickBot="1" x14ac:dyDescent="0.3">
      <c r="A60" s="270" t="s">
        <v>8</v>
      </c>
      <c r="B60" s="271"/>
      <c r="C60" s="207">
        <f t="shared" ref="C60:I60" si="9">SUM(C42:C59)</f>
        <v>-1</v>
      </c>
      <c r="D60" s="207" t="e">
        <f t="shared" si="9"/>
        <v>#DIV/0!</v>
      </c>
      <c r="E60" s="207" t="e">
        <f t="shared" si="9"/>
        <v>#DIV/0!</v>
      </c>
      <c r="F60" s="207" t="e">
        <f t="shared" si="9"/>
        <v>#DIV/0!</v>
      </c>
      <c r="G60" s="207" t="e">
        <f t="shared" si="9"/>
        <v>#DIV/0!</v>
      </c>
      <c r="H60" s="207" t="e">
        <f t="shared" si="9"/>
        <v>#DIV/0!</v>
      </c>
      <c r="I60" s="208" t="e">
        <f t="shared" si="9"/>
        <v>#DIV/0!</v>
      </c>
      <c r="J60" s="207"/>
      <c r="K60" s="209"/>
      <c r="L60" s="21">
        <f>100-L61</f>
        <v>80</v>
      </c>
      <c r="M60" s="21"/>
    </row>
    <row r="61" spans="1:13" ht="16.5" thickBot="1" x14ac:dyDescent="0.3">
      <c r="A61" s="272" t="s">
        <v>41</v>
      </c>
      <c r="B61" s="273"/>
      <c r="C61" s="202"/>
      <c r="D61" s="203"/>
      <c r="E61" s="202"/>
      <c r="F61" s="202"/>
      <c r="G61" s="202"/>
      <c r="H61" s="202"/>
      <c r="I61" s="204" t="e">
        <f>ROUND(I60/80*20,2)</f>
        <v>#DIV/0!</v>
      </c>
      <c r="J61" s="205"/>
      <c r="K61" s="206"/>
      <c r="L61" s="54">
        <v>20</v>
      </c>
      <c r="M61" s="21"/>
    </row>
    <row r="62" spans="1:13" ht="15.75" customHeight="1" thickBot="1" x14ac:dyDescent="0.25">
      <c r="A62" s="274" t="s">
        <v>63</v>
      </c>
      <c r="B62" s="275"/>
      <c r="C62" s="90">
        <f>C60+C61</f>
        <v>-1</v>
      </c>
      <c r="D62" s="90" t="e">
        <f t="shared" ref="D62:I62" si="10">D60+D61</f>
        <v>#DIV/0!</v>
      </c>
      <c r="E62" s="90" t="e">
        <f t="shared" si="10"/>
        <v>#DIV/0!</v>
      </c>
      <c r="F62" s="90" t="e">
        <f t="shared" si="10"/>
        <v>#DIV/0!</v>
      </c>
      <c r="G62" s="90" t="e">
        <f t="shared" si="10"/>
        <v>#DIV/0!</v>
      </c>
      <c r="H62" s="90" t="e">
        <f t="shared" si="10"/>
        <v>#DIV/0!</v>
      </c>
      <c r="I62" s="90" t="e">
        <f t="shared" si="10"/>
        <v>#DIV/0!</v>
      </c>
      <c r="J62" s="181"/>
      <c r="K62" s="173"/>
      <c r="L62" s="65"/>
    </row>
    <row r="63" spans="1:13" ht="15.75" hidden="1" customHeight="1" x14ac:dyDescent="0.35">
      <c r="A63" s="292" t="s">
        <v>62</v>
      </c>
      <c r="B63" s="293"/>
      <c r="C63" s="67" t="e">
        <f>#REF!+C42</f>
        <v>#REF!</v>
      </c>
      <c r="D63" s="67" t="e">
        <f>#REF!+D42</f>
        <v>#REF!</v>
      </c>
      <c r="E63" s="67" t="e">
        <f>#REF!+E42</f>
        <v>#REF!</v>
      </c>
      <c r="F63" s="67" t="e">
        <f>#REF!+F42</f>
        <v>#REF!</v>
      </c>
      <c r="G63" s="67" t="e">
        <f>#REF!+G42</f>
        <v>#REF!</v>
      </c>
      <c r="H63" s="67" t="e">
        <f>#REF!+H42</f>
        <v>#REF!</v>
      </c>
      <c r="I63" s="67" t="e">
        <f>#REF!+I42</f>
        <v>#REF!</v>
      </c>
      <c r="J63" s="85" t="e">
        <f>ROUND((#REF!+J42)/80*100,2)</f>
        <v>#REF!</v>
      </c>
      <c r="K63" s="174"/>
      <c r="L63" s="64"/>
      <c r="M63" s="50"/>
    </row>
    <row r="64" spans="1:13" ht="15.75" hidden="1" customHeight="1" thickBot="1" x14ac:dyDescent="0.4">
      <c r="A64" s="294" t="s">
        <v>37</v>
      </c>
      <c r="B64" s="295"/>
      <c r="C64" s="66" t="e">
        <f>C62-C63</f>
        <v>#REF!</v>
      </c>
      <c r="D64" s="66" t="e">
        <f t="shared" ref="D64:J64" si="11">D62-D63</f>
        <v>#DIV/0!</v>
      </c>
      <c r="E64" s="66" t="e">
        <f t="shared" si="11"/>
        <v>#DIV/0!</v>
      </c>
      <c r="F64" s="66" t="e">
        <f t="shared" si="11"/>
        <v>#DIV/0!</v>
      </c>
      <c r="G64" s="66" t="e">
        <f t="shared" si="11"/>
        <v>#DIV/0!</v>
      </c>
      <c r="H64" s="66" t="e">
        <f t="shared" si="11"/>
        <v>#DIV/0!</v>
      </c>
      <c r="I64" s="66" t="e">
        <f t="shared" si="11"/>
        <v>#DIV/0!</v>
      </c>
      <c r="J64" s="187" t="e">
        <f t="shared" si="11"/>
        <v>#REF!</v>
      </c>
      <c r="K64" s="174"/>
      <c r="L64" s="64"/>
      <c r="M64" s="50"/>
    </row>
    <row r="65" spans="1:15" ht="15.75" hidden="1" customHeight="1" x14ac:dyDescent="0.3">
      <c r="A65" s="81"/>
      <c r="B65" s="82"/>
      <c r="C65" s="83"/>
      <c r="D65" s="84"/>
      <c r="E65" s="69"/>
      <c r="F65" s="84"/>
      <c r="G65" s="84"/>
      <c r="H65" s="84"/>
      <c r="I65" s="182"/>
      <c r="J65" s="188"/>
      <c r="K65" s="188"/>
      <c r="L65" s="72"/>
      <c r="M65" s="50"/>
      <c r="O65" s="71"/>
    </row>
    <row r="66" spans="1:15" ht="15.75" hidden="1" customHeight="1" x14ac:dyDescent="0.3">
      <c r="A66" s="73"/>
      <c r="B66" s="70"/>
      <c r="C66" s="74"/>
      <c r="D66" s="69"/>
      <c r="E66" s="69"/>
      <c r="F66" s="68"/>
      <c r="G66" s="68"/>
      <c r="H66" s="68"/>
      <c r="I66" s="182"/>
      <c r="J66" s="188"/>
      <c r="K66" s="188"/>
      <c r="L66" s="72"/>
      <c r="M66" s="50"/>
    </row>
    <row r="67" spans="1:15" ht="15.75" hidden="1" customHeight="1" thickBot="1" x14ac:dyDescent="0.35">
      <c r="A67" s="75"/>
      <c r="B67" s="70"/>
      <c r="C67" s="76"/>
      <c r="D67" s="77"/>
      <c r="E67" s="76"/>
      <c r="F67" s="76"/>
      <c r="G67" s="76"/>
      <c r="H67" s="76"/>
      <c r="I67" s="210"/>
      <c r="J67" s="77"/>
      <c r="K67" s="77"/>
      <c r="L67" s="72"/>
      <c r="M67" s="50"/>
    </row>
    <row r="68" spans="1:15" ht="21" hidden="1" customHeight="1" thickBot="1" x14ac:dyDescent="0.45">
      <c r="A68" s="284"/>
      <c r="B68" s="285"/>
      <c r="C68" s="78"/>
      <c r="D68" s="89"/>
      <c r="E68" s="79"/>
      <c r="F68" s="79"/>
      <c r="G68" s="79"/>
      <c r="H68" s="79"/>
      <c r="I68" s="183"/>
      <c r="J68" s="211"/>
      <c r="K68" s="80"/>
      <c r="L68" s="21"/>
      <c r="M68" s="21"/>
    </row>
    <row r="69" spans="1:15" ht="17.100000000000001" hidden="1" thickBot="1" x14ac:dyDescent="0.4">
      <c r="A69" s="276"/>
      <c r="B69" s="277"/>
      <c r="C69" s="212"/>
      <c r="D69" s="213"/>
      <c r="E69" s="212"/>
      <c r="F69" s="212"/>
      <c r="G69" s="212"/>
      <c r="H69" s="212"/>
      <c r="I69" s="214"/>
      <c r="J69" s="215"/>
      <c r="K69" s="215"/>
      <c r="L69" s="54"/>
      <c r="M69" s="21"/>
    </row>
    <row r="70" spans="1:15" ht="17.45" hidden="1" thickBot="1" x14ac:dyDescent="0.45">
      <c r="A70" s="278"/>
      <c r="B70" s="279"/>
      <c r="C70" s="216"/>
      <c r="D70" s="217"/>
      <c r="E70" s="216"/>
      <c r="F70" s="216"/>
      <c r="G70" s="216"/>
      <c r="H70" s="216"/>
      <c r="I70" s="237"/>
      <c r="J70" s="217"/>
      <c r="K70" s="218"/>
      <c r="L70" s="185"/>
    </row>
    <row r="71" spans="1:15" ht="13.5" thickBot="1" x14ac:dyDescent="0.25">
      <c r="A71" s="266" t="s">
        <v>44</v>
      </c>
      <c r="B71" s="267"/>
      <c r="C71" s="29">
        <f t="shared" ref="C71:I71" si="12">C31+C41+C62+C68</f>
        <v>0</v>
      </c>
      <c r="D71" s="29" t="e">
        <f t="shared" si="12"/>
        <v>#DIV/0!</v>
      </c>
      <c r="E71" s="29" t="e">
        <f t="shared" si="12"/>
        <v>#DIV/0!</v>
      </c>
      <c r="F71" s="29" t="e">
        <f t="shared" si="12"/>
        <v>#DIV/0!</v>
      </c>
      <c r="G71" s="29" t="e">
        <f t="shared" si="12"/>
        <v>#DIV/0!</v>
      </c>
      <c r="H71" s="29" t="e">
        <f t="shared" si="12"/>
        <v>#DIV/0!</v>
      </c>
      <c r="I71" s="29" t="e">
        <f t="shared" si="12"/>
        <v>#DIV/0!</v>
      </c>
      <c r="J71" s="219"/>
      <c r="K71" s="220"/>
      <c r="L71" s="186"/>
    </row>
    <row r="72" spans="1:15" ht="13.5" thickBot="1" x14ac:dyDescent="0.25">
      <c r="A72" s="17"/>
      <c r="B72" s="18" t="s">
        <v>43</v>
      </c>
      <c r="C72" s="30"/>
      <c r="D72" s="30"/>
      <c r="E72" s="30"/>
      <c r="F72" s="30"/>
      <c r="G72" s="30"/>
      <c r="H72" s="30"/>
      <c r="I72" s="184" t="e">
        <f>I61+I40+I30</f>
        <v>#DIV/0!</v>
      </c>
      <c r="J72" s="30"/>
      <c r="K72" s="31"/>
    </row>
    <row r="73" spans="1:15" x14ac:dyDescent="0.2">
      <c r="C73" s="34"/>
      <c r="D73" s="33"/>
      <c r="E73" s="33"/>
      <c r="F73" s="33"/>
      <c r="G73" s="33"/>
      <c r="H73" s="33"/>
      <c r="I73" s="33"/>
      <c r="J73" s="33"/>
      <c r="K73" s="33"/>
    </row>
    <row r="74" spans="1:15" x14ac:dyDescent="0.2">
      <c r="D74" s="171"/>
    </row>
    <row r="75" spans="1:15" ht="25.5" x14ac:dyDescent="0.2">
      <c r="B75" s="147" t="s">
        <v>46</v>
      </c>
      <c r="C75" s="148"/>
      <c r="D75" s="149"/>
      <c r="E75" s="236"/>
      <c r="F75" s="106"/>
    </row>
    <row r="76" spans="1:15" x14ac:dyDescent="0.2">
      <c r="B76" s="151"/>
      <c r="C76" s="224" t="s">
        <v>90</v>
      </c>
      <c r="D76" s="224" t="s">
        <v>91</v>
      </c>
      <c r="E76" s="224" t="s">
        <v>92</v>
      </c>
      <c r="F76" s="106"/>
    </row>
    <row r="77" spans="1:15" x14ac:dyDescent="0.2">
      <c r="B77" s="106"/>
      <c r="C77" s="111"/>
      <c r="D77" s="106"/>
      <c r="E77" s="106"/>
      <c r="F77" s="106"/>
    </row>
    <row r="78" spans="1:15" x14ac:dyDescent="0.2">
      <c r="B78" s="5" t="s">
        <v>102</v>
      </c>
    </row>
    <row r="79" spans="1:15" x14ac:dyDescent="0.2">
      <c r="B79" s="5" t="s">
        <v>105</v>
      </c>
    </row>
    <row r="80" spans="1:15" x14ac:dyDescent="0.2">
      <c r="B80" s="5" t="s">
        <v>106</v>
      </c>
    </row>
  </sheetData>
  <mergeCells count="24">
    <mergeCell ref="A40:B40"/>
    <mergeCell ref="A29:B29"/>
    <mergeCell ref="A30:B30"/>
    <mergeCell ref="D14:D15"/>
    <mergeCell ref="A68:B68"/>
    <mergeCell ref="A31:B31"/>
    <mergeCell ref="A39:B39"/>
    <mergeCell ref="A14:A15"/>
    <mergeCell ref="B14:B15"/>
    <mergeCell ref="C14:C15"/>
    <mergeCell ref="A63:B63"/>
    <mergeCell ref="A64:B64"/>
    <mergeCell ref="A71:B71"/>
    <mergeCell ref="A41:B41"/>
    <mergeCell ref="A60:B60"/>
    <mergeCell ref="A61:B61"/>
    <mergeCell ref="A62:B62"/>
    <mergeCell ref="A69:B69"/>
    <mergeCell ref="A70:B70"/>
    <mergeCell ref="L15:L16"/>
    <mergeCell ref="J14:K14"/>
    <mergeCell ref="E14:H14"/>
    <mergeCell ref="I14:I15"/>
    <mergeCell ref="G5:L9"/>
  </mergeCells>
  <pageMargins left="0" right="0" top="0" bottom="0" header="0.31496062992125984" footer="0.31496062992125984"/>
  <pageSetup paperSize="9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ДС</vt:lpstr>
      <vt:lpstr>ФОТ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 Елена Станиславовна</dc:creator>
  <cp:lastModifiedBy>Краснер Вячеслав Сергеевич</cp:lastModifiedBy>
  <cp:lastPrinted>2017-09-14T11:27:17Z</cp:lastPrinted>
  <dcterms:created xsi:type="dcterms:W3CDTF">2013-10-02T08:38:33Z</dcterms:created>
  <dcterms:modified xsi:type="dcterms:W3CDTF">2019-08-08T08:54:12Z</dcterms:modified>
</cp:coreProperties>
</file>