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05" activeTab="1"/>
  </bookViews>
  <sheets>
    <sheet name="Штатное расписание" sheetId="1" r:id="rId1"/>
    <sheet name="ФОТ" sheetId="2" r:id="rId2"/>
  </sheets>
  <definedNames/>
  <calcPr fullCalcOnLoad="1"/>
</workbook>
</file>

<file path=xl/sharedStrings.xml><?xml version="1.0" encoding="utf-8"?>
<sst xmlns="http://schemas.openxmlformats.org/spreadsheetml/2006/main" count="137" uniqueCount="106">
  <si>
    <t>ШТАТНОЕ РАСПИСАНИЕ</t>
  </si>
  <si>
    <t>№ п/п</t>
  </si>
  <si>
    <t>Наименование должности</t>
  </si>
  <si>
    <t>Директор</t>
  </si>
  <si>
    <t>Главный бухгалтер</t>
  </si>
  <si>
    <t>Социальный педагог</t>
  </si>
  <si>
    <t>Сторож</t>
  </si>
  <si>
    <t>Заместитель директора по АХР</t>
  </si>
  <si>
    <t>Уборщик служебных помещений</t>
  </si>
  <si>
    <t>Гардеробщик</t>
  </si>
  <si>
    <t>Учитель-логопед</t>
  </si>
  <si>
    <t xml:space="preserve">Педагог-психолог </t>
  </si>
  <si>
    <t>Дворник</t>
  </si>
  <si>
    <t>Библиотекарь</t>
  </si>
  <si>
    <t>Бухгалтер</t>
  </si>
  <si>
    <t>Воспитатель</t>
  </si>
  <si>
    <t>Педагог дополнительного образования</t>
  </si>
  <si>
    <t>ИТОГО</t>
  </si>
  <si>
    <t>Лаборант</t>
  </si>
  <si>
    <t>Заведующий хозяйством</t>
  </si>
  <si>
    <t>Секретарь (делопроизводитель)</t>
  </si>
  <si>
    <t>за работу в ночное время и праздничные дни</t>
  </si>
  <si>
    <t>Выплаты компенсационного характера</t>
  </si>
  <si>
    <t>рублей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</si>
  <si>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</si>
  <si>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</si>
  <si>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</si>
  <si>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Рабочий (электромонтер, слесарь-сантехник и т.п.)</t>
  </si>
  <si>
    <t>(наименование учреждения)</t>
  </si>
  <si>
    <t xml:space="preserve">Главный бухгалтер </t>
  </si>
  <si>
    <t>Заведующий библиотекой</t>
  </si>
  <si>
    <t>Ежемесячное вознагражадение за выполнение функций классного руководителя</t>
  </si>
  <si>
    <t>ВСЕГО ФОТ в месяц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</si>
  <si>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</si>
  <si>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>Объем средств на зарплату в соответствии с областной методикой</t>
  </si>
  <si>
    <t>Объем средств на ФОТ по областному нормативу бюджетного финансирования</t>
  </si>
  <si>
    <t>Сумма должностных окладов с учетом количества штатных единиц (учебных часов) и коэффициента специфики работы учреждения</t>
  </si>
  <si>
    <t>Приложение № 2</t>
  </si>
  <si>
    <t>Кол-во штатных единиц</t>
  </si>
  <si>
    <t>Преподаватель ОБЖ</t>
  </si>
  <si>
    <t>Педагог - организатор, методист</t>
  </si>
  <si>
    <t>Электроник</t>
  </si>
  <si>
    <t>Водитель</t>
  </si>
  <si>
    <t>Инструктор по физкультуре</t>
  </si>
  <si>
    <t>Дата составления</t>
  </si>
  <si>
    <t>Номер документа</t>
  </si>
  <si>
    <t>разница</t>
  </si>
  <si>
    <t>Всего в месяц</t>
  </si>
  <si>
    <t>Кол-во штатных единиц по постановлению № 1289 от 16.08.2016</t>
  </si>
  <si>
    <t>Системный администратор</t>
  </si>
  <si>
    <t>Выплаты стимулирующего характера-    %</t>
  </si>
  <si>
    <t>Надбавки, руб.</t>
  </si>
  <si>
    <t>Структурное</t>
  </si>
  <si>
    <t>Тарифная ставка (оклад) или  сумма должностных окладов, руб.</t>
  </si>
  <si>
    <t>наименование</t>
  </si>
  <si>
    <t>код</t>
  </si>
  <si>
    <t>Примечание</t>
  </si>
  <si>
    <t>Всего в месяц (гр.5+гр.6 +гр.7+гр.8 + гр.9+гр.10)</t>
  </si>
  <si>
    <t>Приложение № 1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</si>
  <si>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</si>
  <si>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</si>
  <si>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</si>
  <si>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</si>
  <si>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</si>
  <si>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</si>
  <si>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единиц</t>
  </si>
  <si>
    <t>Выплаты стимулирующего характера-  %</t>
  </si>
  <si>
    <t>Руководитель кадровой службы</t>
  </si>
  <si>
    <t xml:space="preserve">    ____________________</t>
  </si>
  <si>
    <t>(должность)</t>
  </si>
  <si>
    <t>(личная подпись)</t>
  </si>
  <si>
    <t>(расшифровка подписи)</t>
  </si>
  <si>
    <t>Проверено: специалист МКУ ЦОФ департамента образования мэрии города Ярославля</t>
  </si>
  <si>
    <t>(дата)</t>
  </si>
  <si>
    <t xml:space="preserve">Учитель </t>
  </si>
  <si>
    <t xml:space="preserve">Учитель (надомное обучение, обучение в больницах, СИЗО и т.п.) </t>
  </si>
  <si>
    <t>Кол-во штатных единиц/ часов</t>
  </si>
  <si>
    <t>Штат в количестве</t>
  </si>
  <si>
    <t>Экономист</t>
  </si>
  <si>
    <t>Вахтер</t>
  </si>
  <si>
    <t>Механик</t>
  </si>
  <si>
    <t>Дежурный по режиму</t>
  </si>
  <si>
    <t>Концертмейстер</t>
  </si>
  <si>
    <t>ставки</t>
  </si>
  <si>
    <t>часы</t>
  </si>
  <si>
    <t>Согласовано:</t>
  </si>
  <si>
    <t>Заместитель директора департамента образования мэрии города Ярославля</t>
  </si>
  <si>
    <t>Фонд оплаты труда в соответствии штатной численности необходимой для выполнения муниципального задания</t>
  </si>
  <si>
    <t>ст. вожатый</t>
  </si>
  <si>
    <t xml:space="preserve">                       </t>
  </si>
  <si>
    <t>Контрактный управляющий</t>
  </si>
  <si>
    <t>А.Г. Гуськов</t>
  </si>
  <si>
    <r>
      <t xml:space="preserve">на период  </t>
    </r>
    <r>
      <rPr>
        <u val="single"/>
        <sz val="11"/>
        <rFont val="Calibri"/>
        <family val="2"/>
      </rPr>
      <t>2019/2020 с "1" сентября 2019г.</t>
    </r>
  </si>
  <si>
    <t>01.09.2019</t>
  </si>
  <si>
    <r>
      <t xml:space="preserve">Приказом организации от </t>
    </r>
    <r>
      <rPr>
        <u val="single"/>
        <sz val="11"/>
        <rFont val="Calibri"/>
        <family val="2"/>
      </rPr>
      <t xml:space="preserve">"  " сентября 2019г. № </t>
    </r>
  </si>
  <si>
    <t>Количество детей на 01.09.19</t>
  </si>
  <si>
    <t>на 01.09. 2019 года</t>
  </si>
  <si>
    <t>стим.-       %</t>
  </si>
  <si>
    <t>на 01.09.2019 года</t>
  </si>
  <si>
    <t>Тьютор</t>
  </si>
  <si>
    <t>Должность(специальность,профессия), разряд, класс(категория) квалификации</t>
  </si>
  <si>
    <t>Заместитель директора по ОБ</t>
  </si>
  <si>
    <t>Заместитель директора по УВР, ВР</t>
  </si>
  <si>
    <t xml:space="preserve">        ФОНД ОПЛАТЫ ТРУДА   </t>
  </si>
  <si>
    <t>В СООТВЕТСТВИИ С ПЛАНОВОЙ ШТАТНОЙ ЧИСЛЕННОСТЬЮ</t>
  </si>
  <si>
    <t>НЕОБХОДИМОЙ ДЛЯ ВЫПОЛНЕНИЯ МУНИЦИПАЛЬНОГО ЗАДАНИЯ МУНИЦИПАЛЬНОГООБРАЗОВАТЕЛЬНОГО УЧРЕЖДЕНИЯ на 01.09.2019</t>
  </si>
</sst>
</file>

<file path=xl/styles.xml><?xml version="1.0" encoding="utf-8"?>
<styleSheet xmlns="http://schemas.openxmlformats.org/spreadsheetml/2006/main">
  <numFmts count="2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  &quot;"/>
    <numFmt numFmtId="181" formatCode="#,##0.0&quot;   &quot;"/>
    <numFmt numFmtId="182" formatCode="#,##0.00&quot;   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sz val="13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3"/>
      <name val="Calibri"/>
      <family val="2"/>
    </font>
    <font>
      <b/>
      <u val="single"/>
      <sz val="18"/>
      <name val="Calibri"/>
      <family val="2"/>
    </font>
    <font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3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59" fillId="31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21" fillId="0" borderId="0" xfId="52" applyFont="1" applyBorder="1" applyAlignment="1">
      <alignment horizontal="left"/>
      <protection/>
    </xf>
    <xf numFmtId="0" fontId="21" fillId="32" borderId="0" xfId="52" applyFont="1" applyFill="1">
      <alignment/>
      <protection/>
    </xf>
    <xf numFmtId="0" fontId="21" fillId="0" borderId="0" xfId="52" applyFont="1" applyAlignment="1">
      <alignment vertical="top"/>
      <protection/>
    </xf>
    <xf numFmtId="0" fontId="21" fillId="0" borderId="0" xfId="52" applyFont="1" applyBorder="1" applyAlignment="1">
      <alignment horizontal="left" vertical="top" wrapText="1"/>
      <protection/>
    </xf>
    <xf numFmtId="0" fontId="22" fillId="0" borderId="0" xfId="0" applyFont="1" applyAlignment="1">
      <alignment/>
    </xf>
    <xf numFmtId="0" fontId="21" fillId="0" borderId="0" xfId="52" applyFont="1" applyBorder="1" applyAlignment="1">
      <alignment/>
      <protection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52" applyFont="1" applyBorder="1" applyAlignment="1">
      <alignment/>
      <protection/>
    </xf>
    <xf numFmtId="0" fontId="23" fillId="0" borderId="0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21" fillId="0" borderId="0" xfId="52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32" borderId="0" xfId="0" applyFont="1" applyFill="1" applyAlignment="1">
      <alignment/>
    </xf>
    <xf numFmtId="0" fontId="2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3" fillId="0" borderId="0" xfId="52" applyFont="1" applyBorder="1" applyAlignment="1">
      <alignment horizontal="right"/>
      <protection/>
    </xf>
    <xf numFmtId="0" fontId="26" fillId="0" borderId="11" xfId="52" applyFont="1" applyBorder="1" applyAlignment="1">
      <alignment horizontal="left"/>
      <protection/>
    </xf>
    <xf numFmtId="0" fontId="1" fillId="0" borderId="0" xfId="0" applyFont="1" applyAlignment="1">
      <alignment/>
    </xf>
    <xf numFmtId="0" fontId="22" fillId="0" borderId="11" xfId="0" applyFont="1" applyBorder="1" applyAlignment="1">
      <alignment/>
    </xf>
    <xf numFmtId="0" fontId="27" fillId="0" borderId="0" xfId="0" applyFont="1" applyFill="1" applyBorder="1" applyAlignment="1">
      <alignment wrapText="1"/>
    </xf>
    <xf numFmtId="0" fontId="23" fillId="32" borderId="0" xfId="52" applyFont="1" applyFill="1" applyBorder="1" applyAlignment="1">
      <alignment horizontal="center"/>
      <protection/>
    </xf>
    <xf numFmtId="0" fontId="28" fillId="0" borderId="0" xfId="52" applyFont="1" applyBorder="1" applyAlignment="1">
      <alignment horizontal="center"/>
      <protection/>
    </xf>
    <xf numFmtId="0" fontId="21" fillId="0" borderId="0" xfId="52" applyFont="1">
      <alignment/>
      <protection/>
    </xf>
    <xf numFmtId="0" fontId="27" fillId="0" borderId="0" xfId="0" applyFont="1" applyFill="1" applyBorder="1" applyAlignment="1">
      <alignment horizontal="center" wrapText="1"/>
    </xf>
    <xf numFmtId="0" fontId="23" fillId="32" borderId="0" xfId="52" applyFont="1" applyFill="1" applyBorder="1" applyAlignment="1">
      <alignment/>
      <protection/>
    </xf>
    <xf numFmtId="0" fontId="22" fillId="32" borderId="0" xfId="0" applyFont="1" applyFill="1" applyAlignment="1">
      <alignment/>
    </xf>
    <xf numFmtId="0" fontId="29" fillId="0" borderId="0" xfId="0" applyFont="1" applyAlignment="1">
      <alignment/>
    </xf>
    <xf numFmtId="0" fontId="22" fillId="0" borderId="12" xfId="0" applyFont="1" applyFill="1" applyBorder="1" applyAlignment="1">
      <alignment/>
    </xf>
    <xf numFmtId="0" fontId="27" fillId="0" borderId="13" xfId="0" applyFont="1" applyFill="1" applyBorder="1" applyAlignment="1">
      <alignment horizontal="left"/>
    </xf>
    <xf numFmtId="0" fontId="21" fillId="32" borderId="13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2" fontId="23" fillId="33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2" fontId="31" fillId="33" borderId="16" xfId="52" applyNumberFormat="1" applyFont="1" applyFill="1" applyBorder="1" applyAlignment="1">
      <alignment horizontal="center"/>
      <protection/>
    </xf>
    <xf numFmtId="0" fontId="31" fillId="33" borderId="16" xfId="52" applyFont="1" applyFill="1" applyBorder="1" applyAlignment="1">
      <alignment horizontal="center"/>
      <protection/>
    </xf>
    <xf numFmtId="0" fontId="31" fillId="33" borderId="17" xfId="52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2" fillId="32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right"/>
    </xf>
    <xf numFmtId="0" fontId="31" fillId="0" borderId="0" xfId="53" applyFont="1" applyBorder="1" applyProtection="1">
      <alignment/>
      <protection locked="0"/>
    </xf>
    <xf numFmtId="0" fontId="31" fillId="0" borderId="0" xfId="53" applyFont="1" applyBorder="1" applyAlignment="1" applyProtection="1">
      <alignment horizontal="center"/>
      <protection locked="0"/>
    </xf>
    <xf numFmtId="0" fontId="31" fillId="32" borderId="0" xfId="53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9" fontId="27" fillId="32" borderId="18" xfId="0" applyNumberFormat="1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27" fillId="0" borderId="0" xfId="53" applyFont="1" applyBorder="1" applyAlignment="1">
      <alignment horizontal="left"/>
      <protection/>
    </xf>
    <xf numFmtId="49" fontId="27" fillId="0" borderId="0" xfId="0" applyNumberFormat="1" applyFont="1" applyFill="1" applyBorder="1" applyAlignment="1">
      <alignment/>
    </xf>
    <xf numFmtId="49" fontId="27" fillId="0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31" fillId="32" borderId="0" xfId="53" applyFont="1" applyFill="1" applyBorder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0" fontId="27" fillId="0" borderId="0" xfId="0" applyFont="1" applyBorder="1" applyAlignment="1">
      <alignment horizontal="left"/>
    </xf>
    <xf numFmtId="0" fontId="27" fillId="32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0" borderId="0" xfId="0" applyFont="1" applyAlignment="1">
      <alignment horizontal="right"/>
    </xf>
    <xf numFmtId="49" fontId="31" fillId="32" borderId="11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49" fontId="31" fillId="32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/>
    </xf>
    <xf numFmtId="0" fontId="32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0" fontId="34" fillId="32" borderId="11" xfId="0" applyFont="1" applyFill="1" applyBorder="1" applyAlignment="1">
      <alignment horizontal="center"/>
    </xf>
    <xf numFmtId="0" fontId="34" fillId="32" borderId="11" xfId="0" applyFont="1" applyFill="1" applyBorder="1" applyAlignment="1">
      <alignment/>
    </xf>
    <xf numFmtId="0" fontId="34" fillId="32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/>
    </xf>
    <xf numFmtId="0" fontId="34" fillId="0" borderId="11" xfId="0" applyFont="1" applyBorder="1" applyAlignment="1">
      <alignment/>
    </xf>
    <xf numFmtId="0" fontId="34" fillId="0" borderId="11" xfId="0" applyFont="1" applyFill="1" applyBorder="1" applyAlignment="1">
      <alignment vertical="justify"/>
    </xf>
    <xf numFmtId="0" fontId="32" fillId="0" borderId="15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4" fillId="32" borderId="15" xfId="0" applyFont="1" applyFill="1" applyBorder="1" applyAlignment="1">
      <alignment horizontal="center"/>
    </xf>
    <xf numFmtId="0" fontId="35" fillId="32" borderId="0" xfId="0" applyFont="1" applyFill="1" applyAlignment="1">
      <alignment/>
    </xf>
    <xf numFmtId="2" fontId="36" fillId="33" borderId="16" xfId="0" applyNumberFormat="1" applyFont="1" applyFill="1" applyBorder="1" applyAlignment="1">
      <alignment/>
    </xf>
    <xf numFmtId="0" fontId="34" fillId="0" borderId="0" xfId="52" applyFont="1">
      <alignment/>
      <protection/>
    </xf>
    <xf numFmtId="0" fontId="34" fillId="0" borderId="0" xfId="52" applyFont="1" applyAlignment="1">
      <alignment horizontal="center"/>
      <protection/>
    </xf>
    <xf numFmtId="2" fontId="3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7" fillId="0" borderId="0" xfId="53" applyFont="1">
      <alignment/>
      <protection/>
    </xf>
    <xf numFmtId="0" fontId="27" fillId="0" borderId="0" xfId="53" applyFont="1" applyAlignment="1">
      <alignment horizontal="center"/>
      <protection/>
    </xf>
    <xf numFmtId="2" fontId="0" fillId="0" borderId="0" xfId="0" applyNumberFormat="1" applyFont="1" applyAlignment="1">
      <alignment/>
    </xf>
    <xf numFmtId="0" fontId="27" fillId="0" borderId="0" xfId="53" applyFont="1" applyAlignment="1">
      <alignment/>
      <protection/>
    </xf>
    <xf numFmtId="0" fontId="27" fillId="0" borderId="0" xfId="53" applyFont="1" applyAlignment="1">
      <alignment horizontal="left"/>
      <protection/>
    </xf>
    <xf numFmtId="0" fontId="23" fillId="0" borderId="0" xfId="52" applyFont="1" applyBorder="1" applyAlignment="1">
      <alignment horizontal="center" vertical="center"/>
      <protection/>
    </xf>
    <xf numFmtId="2" fontId="23" fillId="33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7" fillId="0" borderId="0" xfId="52" applyFont="1" applyBorder="1" applyAlignment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2" fontId="22" fillId="33" borderId="19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" fontId="21" fillId="33" borderId="13" xfId="0" applyNumberFormat="1" applyFont="1" applyFill="1" applyBorder="1" applyAlignment="1">
      <alignment horizontal="center"/>
    </xf>
    <xf numFmtId="4" fontId="21" fillId="33" borderId="24" xfId="0" applyNumberFormat="1" applyFont="1" applyFill="1" applyBorder="1" applyAlignment="1">
      <alignment horizontal="center"/>
    </xf>
    <xf numFmtId="4" fontId="23" fillId="33" borderId="16" xfId="0" applyNumberFormat="1" applyFont="1" applyFill="1" applyBorder="1" applyAlignment="1">
      <alignment horizontal="center"/>
    </xf>
    <xf numFmtId="4" fontId="23" fillId="33" borderId="24" xfId="52" applyNumberFormat="1" applyFont="1" applyFill="1" applyBorder="1" applyAlignment="1">
      <alignment/>
      <protection/>
    </xf>
    <xf numFmtId="4" fontId="23" fillId="33" borderId="25" xfId="52" applyNumberFormat="1" applyFont="1" applyFill="1" applyBorder="1" applyAlignment="1">
      <alignment/>
      <protection/>
    </xf>
    <xf numFmtId="4" fontId="23" fillId="33" borderId="26" xfId="52" applyNumberFormat="1" applyFont="1" applyFill="1" applyBorder="1" applyAlignment="1">
      <alignment/>
      <protection/>
    </xf>
    <xf numFmtId="4" fontId="22" fillId="6" borderId="27" xfId="0" applyNumberFormat="1" applyFont="1" applyFill="1" applyBorder="1" applyAlignment="1">
      <alignment/>
    </xf>
    <xf numFmtId="4" fontId="22" fillId="6" borderId="24" xfId="0" applyNumberFormat="1" applyFont="1" applyFill="1" applyBorder="1" applyAlignment="1">
      <alignment/>
    </xf>
    <xf numFmtId="4" fontId="23" fillId="6" borderId="28" xfId="0" applyNumberFormat="1" applyFont="1" applyFill="1" applyBorder="1" applyAlignment="1">
      <alignment horizontal="center"/>
    </xf>
    <xf numFmtId="4" fontId="23" fillId="6" borderId="24" xfId="52" applyNumberFormat="1" applyFont="1" applyFill="1" applyBorder="1" applyAlignment="1">
      <alignment/>
      <protection/>
    </xf>
    <xf numFmtId="4" fontId="22" fillId="6" borderId="29" xfId="0" applyNumberFormat="1" applyFont="1" applyFill="1" applyBorder="1" applyAlignment="1">
      <alignment/>
    </xf>
    <xf numFmtId="4" fontId="23" fillId="6" borderId="26" xfId="52" applyNumberFormat="1" applyFont="1" applyFill="1" applyBorder="1" applyAlignment="1">
      <alignment/>
      <protection/>
    </xf>
    <xf numFmtId="4" fontId="22" fillId="6" borderId="28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4" fontId="22" fillId="0" borderId="30" xfId="0" applyNumberFormat="1" applyFont="1" applyBorder="1" applyAlignment="1">
      <alignment/>
    </xf>
    <xf numFmtId="4" fontId="34" fillId="32" borderId="11" xfId="0" applyNumberFormat="1" applyFont="1" applyFill="1" applyBorder="1" applyAlignment="1">
      <alignment horizontal="center"/>
    </xf>
    <xf numFmtId="4" fontId="34" fillId="32" borderId="11" xfId="0" applyNumberFormat="1" applyFont="1" applyFill="1" applyBorder="1" applyAlignment="1">
      <alignment/>
    </xf>
    <xf numFmtId="4" fontId="34" fillId="32" borderId="11" xfId="0" applyNumberFormat="1" applyFont="1" applyFill="1" applyBorder="1" applyAlignment="1">
      <alignment/>
    </xf>
    <xf numFmtId="4" fontId="34" fillId="32" borderId="11" xfId="0" applyNumberFormat="1" applyFont="1" applyFill="1" applyBorder="1" applyAlignment="1">
      <alignment horizontal="center" vertical="center"/>
    </xf>
    <xf numFmtId="4" fontId="34" fillId="32" borderId="11" xfId="0" applyNumberFormat="1" applyFont="1" applyFill="1" applyBorder="1" applyAlignment="1">
      <alignment vertical="center"/>
    </xf>
    <xf numFmtId="4" fontId="34" fillId="32" borderId="11" xfId="52" applyNumberFormat="1" applyFont="1" applyFill="1" applyBorder="1" applyAlignment="1">
      <alignment/>
      <protection/>
    </xf>
    <xf numFmtId="4" fontId="25" fillId="32" borderId="11" xfId="0" applyNumberFormat="1" applyFont="1" applyFill="1" applyBorder="1" applyAlignment="1">
      <alignment/>
    </xf>
    <xf numFmtId="4" fontId="34" fillId="32" borderId="11" xfId="52" applyNumberFormat="1" applyFont="1" applyFill="1" applyBorder="1">
      <alignment/>
      <protection/>
    </xf>
    <xf numFmtId="4" fontId="34" fillId="32" borderId="15" xfId="0" applyNumberFormat="1" applyFont="1" applyFill="1" applyBorder="1" applyAlignment="1">
      <alignment horizontal="center"/>
    </xf>
    <xf numFmtId="4" fontId="34" fillId="32" borderId="15" xfId="0" applyNumberFormat="1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4" fillId="0" borderId="13" xfId="0" applyFont="1" applyFill="1" applyBorder="1" applyAlignment="1">
      <alignment horizontal="left"/>
    </xf>
    <xf numFmtId="0" fontId="34" fillId="32" borderId="13" xfId="0" applyFont="1" applyFill="1" applyBorder="1" applyAlignment="1">
      <alignment horizontal="center"/>
    </xf>
    <xf numFmtId="4" fontId="34" fillId="32" borderId="13" xfId="0" applyNumberFormat="1" applyFont="1" applyFill="1" applyBorder="1" applyAlignment="1">
      <alignment horizontal="center"/>
    </xf>
    <xf numFmtId="0" fontId="24" fillId="0" borderId="31" xfId="0" applyFont="1" applyBorder="1" applyAlignment="1">
      <alignment horizontal="center" vertical="center"/>
    </xf>
    <xf numFmtId="0" fontId="25" fillId="0" borderId="32" xfId="52" applyFont="1" applyBorder="1" applyAlignment="1">
      <alignment horizontal="center" vertical="center" wrapText="1"/>
      <protection/>
    </xf>
    <xf numFmtId="0" fontId="25" fillId="32" borderId="32" xfId="52" applyFont="1" applyFill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vertical="center" wrapText="1"/>
    </xf>
    <xf numFmtId="0" fontId="21" fillId="32" borderId="35" xfId="53" applyFont="1" applyFill="1" applyBorder="1" applyAlignment="1">
      <alignment horizontal="center" vertical="center" wrapText="1"/>
      <protection/>
    </xf>
    <xf numFmtId="9" fontId="21" fillId="32" borderId="35" xfId="52" applyNumberFormat="1" applyFont="1" applyFill="1" applyBorder="1" applyAlignment="1">
      <alignment horizontal="center" vertical="center" wrapText="1"/>
      <protection/>
    </xf>
    <xf numFmtId="0" fontId="21" fillId="32" borderId="35" xfId="52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9" fillId="0" borderId="0" xfId="0" applyFont="1" applyAlignment="1">
      <alignment/>
    </xf>
    <xf numFmtId="9" fontId="40" fillId="33" borderId="35" xfId="52" applyNumberFormat="1" applyFont="1" applyFill="1" applyBorder="1" applyAlignment="1">
      <alignment horizontal="center" vertical="center" wrapText="1"/>
      <protection/>
    </xf>
    <xf numFmtId="0" fontId="40" fillId="33" borderId="35" xfId="52" applyFont="1" applyFill="1" applyBorder="1" applyAlignment="1">
      <alignment horizontal="center" vertical="center" wrapText="1"/>
      <protection/>
    </xf>
    <xf numFmtId="0" fontId="23" fillId="0" borderId="36" xfId="52" applyFont="1" applyBorder="1" applyAlignment="1">
      <alignment/>
      <protection/>
    </xf>
    <xf numFmtId="0" fontId="24" fillId="0" borderId="0" xfId="0" applyFont="1" applyAlignment="1">
      <alignment horizontal="center" vertical="center"/>
    </xf>
    <xf numFmtId="0" fontId="22" fillId="0" borderId="37" xfId="0" applyFont="1" applyBorder="1" applyAlignment="1">
      <alignment/>
    </xf>
    <xf numFmtId="4" fontId="41" fillId="34" borderId="1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3" fillId="33" borderId="38" xfId="0" applyNumberFormat="1" applyFont="1" applyFill="1" applyBorder="1" applyAlignment="1">
      <alignment horizontal="center" vertical="center"/>
    </xf>
    <xf numFmtId="4" fontId="23" fillId="6" borderId="39" xfId="52" applyNumberFormat="1" applyFont="1" applyFill="1" applyBorder="1" applyAlignment="1">
      <alignment horizontal="center"/>
      <protection/>
    </xf>
    <xf numFmtId="9" fontId="40" fillId="6" borderId="35" xfId="52" applyNumberFormat="1" applyFont="1" applyFill="1" applyBorder="1" applyAlignment="1">
      <alignment horizontal="center" vertical="center" wrapText="1"/>
      <protection/>
    </xf>
    <xf numFmtId="0" fontId="40" fillId="6" borderId="35" xfId="52" applyFont="1" applyFill="1" applyBorder="1" applyAlignment="1">
      <alignment horizontal="center" vertical="center" wrapText="1"/>
      <protection/>
    </xf>
    <xf numFmtId="0" fontId="22" fillId="0" borderId="40" xfId="0" applyFont="1" applyBorder="1" applyAlignment="1">
      <alignment horizontal="center" vertical="center"/>
    </xf>
    <xf numFmtId="4" fontId="22" fillId="0" borderId="41" xfId="0" applyNumberFormat="1" applyFont="1" applyBorder="1" applyAlignment="1">
      <alignment horizontal="center" vertical="center"/>
    </xf>
    <xf numFmtId="4" fontId="21" fillId="6" borderId="42" xfId="0" applyNumberFormat="1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1" fillId="6" borderId="44" xfId="0" applyNumberFormat="1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/>
    </xf>
    <xf numFmtId="4" fontId="21" fillId="6" borderId="47" xfId="0" applyNumberFormat="1" applyFont="1" applyFill="1" applyBorder="1" applyAlignment="1">
      <alignment horizontal="center" vertical="center"/>
    </xf>
    <xf numFmtId="4" fontId="22" fillId="7" borderId="48" xfId="0" applyNumberFormat="1" applyFont="1" applyFill="1" applyBorder="1" applyAlignment="1">
      <alignment/>
    </xf>
    <xf numFmtId="2" fontId="23" fillId="33" borderId="49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4" fontId="23" fillId="6" borderId="50" xfId="52" applyNumberFormat="1" applyFont="1" applyFill="1" applyBorder="1" applyAlignment="1">
      <alignment horizontal="center"/>
      <protection/>
    </xf>
    <xf numFmtId="0" fontId="22" fillId="0" borderId="51" xfId="0" applyFont="1" applyBorder="1" applyAlignment="1">
      <alignment/>
    </xf>
    <xf numFmtId="4" fontId="23" fillId="6" borderId="52" xfId="52" applyNumberFormat="1" applyFont="1" applyFill="1" applyBorder="1" applyAlignment="1">
      <alignment horizontal="center"/>
      <protection/>
    </xf>
    <xf numFmtId="2" fontId="22" fillId="33" borderId="26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Alignment="1">
      <alignment/>
    </xf>
    <xf numFmtId="4" fontId="23" fillId="33" borderId="38" xfId="0" applyNumberFormat="1" applyFont="1" applyFill="1" applyBorder="1" applyAlignment="1">
      <alignment horizontal="center"/>
    </xf>
    <xf numFmtId="0" fontId="23" fillId="0" borderId="40" xfId="52" applyFont="1" applyFill="1" applyBorder="1" applyAlignment="1">
      <alignment/>
      <protection/>
    </xf>
    <xf numFmtId="0" fontId="23" fillId="0" borderId="53" xfId="52" applyFont="1" applyFill="1" applyBorder="1" applyAlignment="1">
      <alignment/>
      <protection/>
    </xf>
    <xf numFmtId="0" fontId="23" fillId="0" borderId="54" xfId="52" applyFont="1" applyFill="1" applyBorder="1" applyAlignment="1">
      <alignment/>
      <protection/>
    </xf>
    <xf numFmtId="0" fontId="23" fillId="0" borderId="55" xfId="52" applyFont="1" applyFill="1" applyBorder="1" applyAlignment="1">
      <alignment/>
      <protection/>
    </xf>
    <xf numFmtId="0" fontId="23" fillId="0" borderId="56" xfId="52" applyFont="1" applyFill="1" applyBorder="1" applyAlignment="1">
      <alignment/>
      <protection/>
    </xf>
    <xf numFmtId="0" fontId="23" fillId="0" borderId="57" xfId="52" applyFont="1" applyFill="1" applyBorder="1" applyAlignment="1">
      <alignment/>
      <protection/>
    </xf>
    <xf numFmtId="0" fontId="41" fillId="0" borderId="58" xfId="52" applyFont="1" applyFill="1" applyBorder="1" applyAlignment="1">
      <alignment/>
      <protection/>
    </xf>
    <xf numFmtId="0" fontId="41" fillId="0" borderId="53" xfId="52" applyFont="1" applyFill="1" applyBorder="1" applyAlignment="1">
      <alignment/>
      <protection/>
    </xf>
    <xf numFmtId="0" fontId="41" fillId="0" borderId="59" xfId="52" applyFont="1" applyFill="1" applyBorder="1" applyAlignment="1">
      <alignment/>
      <protection/>
    </xf>
    <xf numFmtId="0" fontId="41" fillId="0" borderId="56" xfId="52" applyFont="1" applyFill="1" applyBorder="1" applyAlignment="1">
      <alignment/>
      <protection/>
    </xf>
    <xf numFmtId="4" fontId="23" fillId="35" borderId="1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4" fillId="0" borderId="60" xfId="0" applyFont="1" applyFill="1" applyBorder="1" applyAlignment="1">
      <alignment/>
    </xf>
    <xf numFmtId="0" fontId="34" fillId="32" borderId="60" xfId="0" applyFont="1" applyFill="1" applyBorder="1" applyAlignment="1">
      <alignment horizontal="center"/>
    </xf>
    <xf numFmtId="4" fontId="34" fillId="32" borderId="60" xfId="0" applyNumberFormat="1" applyFont="1" applyFill="1" applyBorder="1" applyAlignment="1">
      <alignment horizontal="center"/>
    </xf>
    <xf numFmtId="4" fontId="34" fillId="32" borderId="60" xfId="0" applyNumberFormat="1" applyFont="1" applyFill="1" applyBorder="1" applyAlignment="1">
      <alignment/>
    </xf>
    <xf numFmtId="2" fontId="41" fillId="34" borderId="38" xfId="0" applyNumberFormat="1" applyFont="1" applyFill="1" applyBorder="1" applyAlignment="1">
      <alignment horizontal="center"/>
    </xf>
    <xf numFmtId="4" fontId="41" fillId="34" borderId="17" xfId="0" applyNumberFormat="1" applyFont="1" applyFill="1" applyBorder="1" applyAlignment="1">
      <alignment horizontal="center"/>
    </xf>
    <xf numFmtId="2" fontId="36" fillId="33" borderId="17" xfId="0" applyNumberFormat="1" applyFont="1" applyFill="1" applyBorder="1" applyAlignment="1">
      <alignment/>
    </xf>
    <xf numFmtId="4" fontId="41" fillId="34" borderId="26" xfId="0" applyNumberFormat="1" applyFont="1" applyFill="1" applyBorder="1" applyAlignment="1">
      <alignment horizontal="center"/>
    </xf>
    <xf numFmtId="4" fontId="41" fillId="34" borderId="24" xfId="52" applyNumberFormat="1" applyFont="1" applyFill="1" applyBorder="1" applyAlignment="1">
      <alignment/>
      <protection/>
    </xf>
    <xf numFmtId="4" fontId="41" fillId="34" borderId="25" xfId="52" applyNumberFormat="1" applyFont="1" applyFill="1" applyBorder="1" applyAlignment="1">
      <alignment/>
      <protection/>
    </xf>
    <xf numFmtId="4" fontId="36" fillId="34" borderId="26" xfId="0" applyNumberFormat="1" applyFont="1" applyFill="1" applyBorder="1" applyAlignment="1">
      <alignment/>
    </xf>
    <xf numFmtId="0" fontId="21" fillId="32" borderId="59" xfId="52" applyFont="1" applyFill="1" applyBorder="1" applyAlignment="1">
      <alignment horizontal="center" vertical="center" wrapText="1"/>
      <protection/>
    </xf>
    <xf numFmtId="0" fontId="25" fillId="32" borderId="61" xfId="52" applyFont="1" applyFill="1" applyBorder="1" applyAlignment="1">
      <alignment horizontal="center" vertical="center" wrapText="1"/>
      <protection/>
    </xf>
    <xf numFmtId="4" fontId="34" fillId="32" borderId="37" xfId="0" applyNumberFormat="1" applyFont="1" applyFill="1" applyBorder="1" applyAlignment="1">
      <alignment horizontal="center"/>
    </xf>
    <xf numFmtId="4" fontId="34" fillId="32" borderId="62" xfId="0" applyNumberFormat="1" applyFont="1" applyFill="1" applyBorder="1" applyAlignment="1">
      <alignment horizontal="center"/>
    </xf>
    <xf numFmtId="4" fontId="34" fillId="32" borderId="62" xfId="0" applyNumberFormat="1" applyFont="1" applyFill="1" applyBorder="1" applyAlignment="1">
      <alignment/>
    </xf>
    <xf numFmtId="4" fontId="34" fillId="32" borderId="62" xfId="0" applyNumberFormat="1" applyFont="1" applyFill="1" applyBorder="1" applyAlignment="1">
      <alignment vertical="center"/>
    </xf>
    <xf numFmtId="4" fontId="34" fillId="32" borderId="63" xfId="0" applyNumberFormat="1" applyFont="1" applyFill="1" applyBorder="1" applyAlignment="1">
      <alignment/>
    </xf>
    <xf numFmtId="4" fontId="34" fillId="32" borderId="36" xfId="0" applyNumberFormat="1" applyFont="1" applyFill="1" applyBorder="1" applyAlignment="1">
      <alignment/>
    </xf>
    <xf numFmtId="0" fontId="24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67" xfId="0" applyFont="1" applyBorder="1" applyAlignment="1">
      <alignment/>
    </xf>
    <xf numFmtId="0" fontId="25" fillId="34" borderId="28" xfId="52" applyFont="1" applyFill="1" applyBorder="1" applyAlignment="1">
      <alignment horizontal="center" vertical="center" wrapText="1"/>
      <protection/>
    </xf>
    <xf numFmtId="4" fontId="34" fillId="34" borderId="24" xfId="0" applyNumberFormat="1" applyFont="1" applyFill="1" applyBorder="1" applyAlignment="1">
      <alignment horizontal="center"/>
    </xf>
    <xf numFmtId="4" fontId="34" fillId="34" borderId="68" xfId="0" applyNumberFormat="1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1" fillId="32" borderId="41" xfId="53" applyFont="1" applyFill="1" applyBorder="1" applyAlignment="1">
      <alignment horizontal="center" vertical="center" wrapText="1"/>
      <protection/>
    </xf>
    <xf numFmtId="0" fontId="21" fillId="32" borderId="35" xfId="53" applyFont="1" applyFill="1" applyBorder="1" applyAlignment="1">
      <alignment horizontal="center" vertical="center" wrapText="1"/>
      <protection/>
    </xf>
    <xf numFmtId="0" fontId="21" fillId="32" borderId="41" xfId="52" applyFont="1" applyFill="1" applyBorder="1" applyAlignment="1">
      <alignment horizontal="center" vertical="center" wrapText="1"/>
      <protection/>
    </xf>
    <xf numFmtId="0" fontId="61" fillId="32" borderId="41" xfId="0" applyFont="1" applyFill="1" applyBorder="1" applyAlignment="1">
      <alignment horizontal="center" vertical="center" wrapText="1"/>
    </xf>
    <xf numFmtId="0" fontId="61" fillId="32" borderId="58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4" fontId="34" fillId="32" borderId="15" xfId="0" applyNumberFormat="1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2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1" fillId="34" borderId="27" xfId="53" applyFont="1" applyFill="1" applyBorder="1" applyAlignment="1">
      <alignment horizontal="center" vertical="center" wrapText="1"/>
      <protection/>
    </xf>
    <xf numFmtId="0" fontId="21" fillId="34" borderId="69" xfId="53" applyFont="1" applyFill="1" applyBorder="1" applyAlignment="1">
      <alignment horizontal="center" vertical="center" wrapText="1"/>
      <protection/>
    </xf>
    <xf numFmtId="4" fontId="34" fillId="32" borderId="15" xfId="0" applyNumberFormat="1" applyFont="1" applyFill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61" fillId="0" borderId="70" xfId="0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0" fontId="41" fillId="34" borderId="49" xfId="0" applyFont="1" applyFill="1" applyBorder="1" applyAlignment="1">
      <alignment horizontal="center" wrapText="1"/>
    </xf>
    <xf numFmtId="0" fontId="41" fillId="34" borderId="39" xfId="0" applyFont="1" applyFill="1" applyBorder="1" applyAlignment="1">
      <alignment horizontal="center" wrapText="1"/>
    </xf>
    <xf numFmtId="0" fontId="41" fillId="33" borderId="38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wrapText="1"/>
    </xf>
    <xf numFmtId="0" fontId="34" fillId="0" borderId="15" xfId="0" applyFont="1" applyFill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34" fillId="0" borderId="15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1" fillId="0" borderId="72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4" fontId="62" fillId="32" borderId="63" xfId="0" applyNumberFormat="1" applyFont="1" applyFill="1" applyBorder="1" applyAlignment="1">
      <alignment wrapText="1"/>
    </xf>
    <xf numFmtId="4" fontId="58" fillId="0" borderId="37" xfId="0" applyNumberFormat="1" applyFont="1" applyBorder="1" applyAlignment="1">
      <alignment wrapText="1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61" fillId="0" borderId="42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  <xf numFmtId="4" fontId="34" fillId="34" borderId="29" xfId="0" applyNumberFormat="1" applyFont="1" applyFill="1" applyBorder="1" applyAlignment="1">
      <alignment horizontal="center" wrapText="1"/>
    </xf>
    <xf numFmtId="4" fontId="0" fillId="34" borderId="24" xfId="0" applyNumberFormat="1" applyFont="1" applyFill="1" applyBorder="1" applyAlignment="1">
      <alignment horizontal="center" wrapText="1"/>
    </xf>
    <xf numFmtId="4" fontId="34" fillId="32" borderId="63" xfId="0" applyNumberFormat="1" applyFont="1" applyFill="1" applyBorder="1" applyAlignment="1">
      <alignment wrapText="1"/>
    </xf>
    <xf numFmtId="4" fontId="0" fillId="0" borderId="37" xfId="0" applyNumberFormat="1" applyFont="1" applyBorder="1" applyAlignment="1">
      <alignment wrapText="1"/>
    </xf>
    <xf numFmtId="0" fontId="40" fillId="6" borderId="42" xfId="52" applyFont="1" applyFill="1" applyBorder="1" applyAlignment="1">
      <alignment horizontal="center" vertical="center" wrapText="1"/>
      <protection/>
    </xf>
    <xf numFmtId="0" fontId="40" fillId="6" borderId="47" xfId="52" applyFont="1" applyFill="1" applyBorder="1" applyAlignment="1">
      <alignment horizontal="center" vertical="center" wrapText="1"/>
      <protection/>
    </xf>
    <xf numFmtId="0" fontId="40" fillId="6" borderId="72" xfId="52" applyFont="1" applyFill="1" applyBorder="1" applyAlignment="1">
      <alignment horizontal="center" vertical="center" wrapText="1"/>
      <protection/>
    </xf>
    <xf numFmtId="0" fontId="40" fillId="6" borderId="34" xfId="52" applyFont="1" applyFill="1" applyBorder="1" applyAlignment="1">
      <alignment horizontal="center" vertical="center" wrapText="1"/>
      <protection/>
    </xf>
    <xf numFmtId="0" fontId="40" fillId="6" borderId="41" xfId="52" applyFont="1" applyFill="1" applyBorder="1" applyAlignment="1">
      <alignment horizontal="center" vertical="center" wrapText="1"/>
      <protection/>
    </xf>
    <xf numFmtId="0" fontId="40" fillId="6" borderId="35" xfId="52" applyFont="1" applyFill="1" applyBorder="1" applyAlignment="1">
      <alignment horizontal="center" vertical="center" wrapText="1"/>
      <protection/>
    </xf>
    <xf numFmtId="0" fontId="63" fillId="7" borderId="73" xfId="0" applyFont="1" applyFill="1" applyBorder="1" applyAlignment="1">
      <alignment horizontal="justify" vertical="center"/>
    </xf>
    <xf numFmtId="0" fontId="39" fillId="7" borderId="46" xfId="0" applyFont="1" applyFill="1" applyBorder="1" applyAlignment="1">
      <alignment horizontal="justify" vertical="center"/>
    </xf>
    <xf numFmtId="0" fontId="63" fillId="6" borderId="40" xfId="0" applyFont="1" applyFill="1" applyBorder="1" applyAlignment="1">
      <alignment horizontal="center" vertical="center" wrapText="1"/>
    </xf>
    <xf numFmtId="0" fontId="63" fillId="6" borderId="55" xfId="0" applyFont="1" applyFill="1" applyBorder="1" applyAlignment="1">
      <alignment horizontal="center" vertical="center" wrapText="1"/>
    </xf>
    <xf numFmtId="0" fontId="40" fillId="33" borderId="41" xfId="52" applyFont="1" applyFill="1" applyBorder="1" applyAlignment="1">
      <alignment horizontal="center" vertical="center" wrapText="1"/>
      <protection/>
    </xf>
    <xf numFmtId="0" fontId="40" fillId="33" borderId="35" xfId="52" applyFont="1" applyFill="1" applyBorder="1" applyAlignment="1">
      <alignment horizontal="center" vertical="center" wrapText="1"/>
      <protection/>
    </xf>
    <xf numFmtId="0" fontId="35" fillId="33" borderId="74" xfId="0" applyFont="1" applyFill="1" applyBorder="1" applyAlignment="1">
      <alignment horizontal="center"/>
    </xf>
    <xf numFmtId="0" fontId="35" fillId="33" borderId="75" xfId="0" applyFont="1" applyFill="1" applyBorder="1" applyAlignment="1">
      <alignment horizontal="center"/>
    </xf>
    <xf numFmtId="0" fontId="40" fillId="33" borderId="58" xfId="52" applyFont="1" applyFill="1" applyBorder="1" applyAlignment="1">
      <alignment horizontal="center" vertical="center" wrapText="1"/>
      <protection/>
    </xf>
    <xf numFmtId="0" fontId="40" fillId="33" borderId="59" xfId="52" applyFont="1" applyFill="1" applyBorder="1" applyAlignment="1">
      <alignment horizontal="center" vertical="center" wrapText="1"/>
      <protection/>
    </xf>
    <xf numFmtId="0" fontId="40" fillId="33" borderId="27" xfId="52" applyFont="1" applyFill="1" applyBorder="1" applyAlignment="1">
      <alignment horizontal="center" vertical="center" wrapText="1"/>
      <protection/>
    </xf>
    <xf numFmtId="0" fontId="40" fillId="33" borderId="69" xfId="52" applyFont="1" applyFill="1" applyBorder="1" applyAlignment="1">
      <alignment horizontal="center" vertical="center" wrapText="1"/>
      <protection/>
    </xf>
    <xf numFmtId="0" fontId="31" fillId="33" borderId="48" xfId="52" applyFont="1" applyFill="1" applyBorder="1" applyAlignment="1">
      <alignment horizontal="center"/>
      <protection/>
    </xf>
    <xf numFmtId="0" fontId="31" fillId="33" borderId="76" xfId="52" applyFont="1" applyFill="1" applyBorder="1" applyAlignment="1">
      <alignment horizontal="center"/>
      <protection/>
    </xf>
    <xf numFmtId="0" fontId="40" fillId="0" borderId="54" xfId="52" applyFont="1" applyBorder="1" applyAlignment="1">
      <alignment horizontal="center" vertical="center" wrapText="1"/>
      <protection/>
    </xf>
    <xf numFmtId="0" fontId="40" fillId="0" borderId="57" xfId="52" applyFont="1" applyBorder="1" applyAlignment="1">
      <alignment horizontal="center" vertical="center" wrapText="1"/>
      <protection/>
    </xf>
    <xf numFmtId="0" fontId="23" fillId="33" borderId="49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40" fillId="33" borderId="77" xfId="52" applyFont="1" applyFill="1" applyBorder="1" applyAlignment="1">
      <alignment horizontal="center" vertical="center" wrapText="1"/>
      <protection/>
    </xf>
    <xf numFmtId="0" fontId="40" fillId="33" borderId="32" xfId="52" applyFont="1" applyFill="1" applyBorder="1" applyAlignment="1">
      <alignment horizontal="center" vertical="center" wrapText="1"/>
      <protection/>
    </xf>
    <xf numFmtId="0" fontId="40" fillId="0" borderId="72" xfId="52" applyFont="1" applyBorder="1" applyAlignment="1">
      <alignment horizontal="center" vertical="center" wrapText="1"/>
      <protection/>
    </xf>
    <xf numFmtId="0" fontId="40" fillId="0" borderId="34" xfId="52" applyFont="1" applyBorder="1" applyAlignment="1">
      <alignment horizontal="center" vertical="center" wrapText="1"/>
      <protection/>
    </xf>
    <xf numFmtId="0" fontId="40" fillId="0" borderId="41" xfId="52" applyFont="1" applyBorder="1" applyAlignment="1">
      <alignment horizontal="center" vertical="center" wrapText="1"/>
      <protection/>
    </xf>
    <xf numFmtId="0" fontId="40" fillId="0" borderId="35" xfId="52" applyFont="1" applyBorder="1" applyAlignment="1">
      <alignment horizontal="center" vertical="center" wrapText="1"/>
      <protection/>
    </xf>
    <xf numFmtId="0" fontId="40" fillId="32" borderId="41" xfId="52" applyFont="1" applyFill="1" applyBorder="1" applyAlignment="1">
      <alignment horizontal="center" vertical="center" wrapText="1"/>
      <protection/>
    </xf>
    <xf numFmtId="0" fontId="40" fillId="32" borderId="35" xfId="52" applyFont="1" applyFill="1" applyBorder="1" applyAlignment="1">
      <alignment horizontal="center" vertical="center" wrapText="1"/>
      <protection/>
    </xf>
    <xf numFmtId="0" fontId="23" fillId="0" borderId="0" xfId="52" applyFont="1" applyAlignment="1">
      <alignment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zoomScale="80" zoomScaleNormal="80" zoomScalePageLayoutView="0" workbookViewId="0" topLeftCell="A1">
      <selection activeCell="T15" sqref="T15"/>
    </sheetView>
  </sheetViews>
  <sheetFormatPr defaultColWidth="9.140625" defaultRowHeight="15"/>
  <cols>
    <col min="1" max="1" width="7.140625" style="5" customWidth="1"/>
    <col min="2" max="2" width="6.140625" style="5" customWidth="1"/>
    <col min="3" max="3" width="44.140625" style="5" customWidth="1"/>
    <col min="4" max="4" width="11.8515625" style="51" customWidth="1"/>
    <col min="5" max="5" width="21.28125" style="5" customWidth="1"/>
    <col min="6" max="6" width="13.28125" style="5" customWidth="1"/>
    <col min="7" max="7" width="15.57421875" style="5" customWidth="1"/>
    <col min="8" max="8" width="11.8515625" style="5" customWidth="1"/>
    <col min="9" max="9" width="16.140625" style="5" customWidth="1"/>
    <col min="10" max="10" width="13.7109375" style="5" customWidth="1"/>
    <col min="11" max="11" width="20.28125" style="5" customWidth="1"/>
    <col min="12" max="12" width="12.57421875" style="5" hidden="1" customWidth="1"/>
    <col min="13" max="13" width="12.421875" style="5" customWidth="1"/>
    <col min="14" max="16384" width="9.140625" style="5" customWidth="1"/>
  </cols>
  <sheetData>
    <row r="1" ht="12.75">
      <c r="K1" s="52"/>
    </row>
    <row r="2" spans="1:256" ht="15">
      <c r="A2" s="53"/>
      <c r="B2" s="53"/>
      <c r="C2" s="54"/>
      <c r="D2" s="55"/>
      <c r="E2" s="54"/>
      <c r="F2" s="53"/>
      <c r="G2" s="53"/>
      <c r="H2" s="53"/>
      <c r="I2" s="53"/>
      <c r="J2" s="56"/>
      <c r="K2" s="56"/>
      <c r="L2" s="56"/>
      <c r="M2" s="56" t="s">
        <v>58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35.25" customHeight="1">
      <c r="A3" s="53"/>
      <c r="B3" s="57"/>
      <c r="C3" s="58"/>
      <c r="D3" s="58"/>
      <c r="E3" s="59"/>
      <c r="F3" s="60"/>
      <c r="G3" s="60"/>
      <c r="H3" s="60"/>
      <c r="I3" s="60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21" customHeight="1">
      <c r="A4" s="60"/>
      <c r="B4" s="57"/>
      <c r="C4" s="58"/>
      <c r="D4" s="58"/>
      <c r="E4" s="59"/>
      <c r="F4" s="60"/>
      <c r="G4" s="60"/>
      <c r="H4" s="60"/>
      <c r="I4" s="60"/>
      <c r="J4" s="60"/>
      <c r="K4" s="61"/>
      <c r="L4" s="62"/>
      <c r="M4" s="63" t="s">
        <v>59</v>
      </c>
      <c r="N4" s="62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16.5" customHeight="1">
      <c r="A5" s="60"/>
      <c r="B5" s="57"/>
      <c r="C5" s="58"/>
      <c r="D5" s="58"/>
      <c r="E5" s="59"/>
      <c r="F5" s="64"/>
      <c r="G5" s="64"/>
      <c r="H5" s="64"/>
      <c r="I5" s="156"/>
      <c r="J5" s="56"/>
      <c r="K5" s="56" t="s">
        <v>60</v>
      </c>
      <c r="L5" s="62"/>
      <c r="M5" s="63" t="s">
        <v>61</v>
      </c>
      <c r="N5" s="62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s="35" customFormat="1" ht="21" customHeight="1">
      <c r="A6" s="60"/>
      <c r="B6" s="160"/>
      <c r="C6" s="207"/>
      <c r="D6" s="208"/>
      <c r="E6" s="208"/>
      <c r="F6" s="208"/>
      <c r="G6" s="208"/>
      <c r="H6" s="208"/>
      <c r="I6" s="160"/>
      <c r="J6" s="56"/>
      <c r="K6" s="56" t="s">
        <v>62</v>
      </c>
      <c r="L6" s="65"/>
      <c r="M6" s="66"/>
      <c r="N6" s="65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s="35" customFormat="1" ht="16.5" customHeight="1">
      <c r="A7" s="53"/>
      <c r="B7" s="67"/>
      <c r="C7" s="67"/>
      <c r="D7" s="249" t="s">
        <v>63</v>
      </c>
      <c r="E7" s="249"/>
      <c r="F7" s="157" t="s">
        <v>89</v>
      </c>
      <c r="G7" s="67"/>
      <c r="H7" s="67"/>
      <c r="I7" s="67"/>
      <c r="J7" s="67"/>
      <c r="K7" s="53"/>
      <c r="L7" s="53"/>
      <c r="M7" s="60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7.25" customHeight="1">
      <c r="A8" s="60"/>
      <c r="B8" s="68"/>
      <c r="C8" s="68"/>
      <c r="D8" s="68"/>
      <c r="E8" s="69"/>
      <c r="F8" s="70"/>
      <c r="G8" s="68"/>
      <c r="H8" s="68"/>
      <c r="I8" s="68"/>
      <c r="J8" s="68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15">
      <c r="A9" s="60"/>
      <c r="B9" s="71"/>
      <c r="C9" s="67"/>
      <c r="D9" s="67"/>
      <c r="E9" s="72" t="s">
        <v>45</v>
      </c>
      <c r="F9" s="242" t="s">
        <v>44</v>
      </c>
      <c r="G9" s="242"/>
      <c r="H9" s="73"/>
      <c r="I9" s="73"/>
      <c r="J9" s="67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s="35" customFormat="1" ht="22.5" customHeight="1">
      <c r="A10" s="60"/>
      <c r="B10" s="70"/>
      <c r="C10" s="56"/>
      <c r="D10" s="74" t="s">
        <v>0</v>
      </c>
      <c r="E10" s="75"/>
      <c r="F10" s="250" t="s">
        <v>93</v>
      </c>
      <c r="G10" s="250"/>
      <c r="H10" s="67" t="s">
        <v>64</v>
      </c>
      <c r="I10" s="67"/>
      <c r="J10" s="67"/>
      <c r="K10" s="67"/>
      <c r="L10" s="67"/>
      <c r="M10" s="7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67"/>
      <c r="BE10" s="67"/>
      <c r="BF10" s="67"/>
      <c r="BG10" s="76"/>
      <c r="BH10" s="76"/>
      <c r="BI10" s="76"/>
      <c r="BJ10" s="76"/>
      <c r="BK10" s="76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s="35" customFormat="1" ht="16.5" customHeight="1">
      <c r="A11" s="60"/>
      <c r="B11" s="70"/>
      <c r="C11" s="56"/>
      <c r="D11" s="74"/>
      <c r="E11" s="77"/>
      <c r="F11" s="78"/>
      <c r="G11" s="78"/>
      <c r="H11" s="67" t="s">
        <v>94</v>
      </c>
      <c r="I11" s="67"/>
      <c r="J11" s="67"/>
      <c r="K11" s="67"/>
      <c r="L11" s="67"/>
      <c r="M11" s="76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76"/>
      <c r="Z11" s="76"/>
      <c r="AA11" s="76"/>
      <c r="AB11" s="76"/>
      <c r="AC11" s="76"/>
      <c r="AD11" s="76"/>
      <c r="AE11" s="76"/>
      <c r="AF11" s="251"/>
      <c r="AG11" s="251"/>
      <c r="AH11" s="251"/>
      <c r="AI11" s="76"/>
      <c r="AJ11" s="76"/>
      <c r="AK11" s="252"/>
      <c r="AL11" s="252"/>
      <c r="AM11" s="252"/>
      <c r="AN11" s="252"/>
      <c r="AO11" s="252"/>
      <c r="AP11" s="252"/>
      <c r="AQ11" s="252"/>
      <c r="AR11" s="252"/>
      <c r="AS11" s="252"/>
      <c r="AT11" s="253"/>
      <c r="AU11" s="253"/>
      <c r="AV11" s="253"/>
      <c r="AW11" s="253"/>
      <c r="AX11" s="277"/>
      <c r="AY11" s="277"/>
      <c r="AZ11" s="277"/>
      <c r="BA11" s="76"/>
      <c r="BB11" s="76"/>
      <c r="BC11" s="76"/>
      <c r="BD11" s="67"/>
      <c r="BE11" s="67"/>
      <c r="BF11" s="67"/>
      <c r="BG11" s="251"/>
      <c r="BH11" s="251"/>
      <c r="BI11" s="251"/>
      <c r="BJ11" s="251"/>
      <c r="BK11" s="251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5">
      <c r="A12" s="60"/>
      <c r="B12" s="70"/>
      <c r="C12" s="273" t="s">
        <v>92</v>
      </c>
      <c r="D12" s="273"/>
      <c r="E12" s="274"/>
      <c r="F12" s="78"/>
      <c r="G12" s="78"/>
      <c r="H12" s="67" t="s">
        <v>77</v>
      </c>
      <c r="I12" s="67"/>
      <c r="J12" s="79">
        <f>D59</f>
        <v>0</v>
      </c>
      <c r="K12" s="67" t="s">
        <v>65</v>
      </c>
      <c r="L12" s="67"/>
      <c r="M12" s="76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76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67"/>
      <c r="BE12" s="67"/>
      <c r="BF12" s="67"/>
      <c r="BG12" s="76"/>
      <c r="BH12" s="76"/>
      <c r="BI12" s="76"/>
      <c r="BJ12" s="76"/>
      <c r="BK12" s="8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2:55" ht="18" thickBot="1">
      <c r="B13" s="81"/>
      <c r="C13" s="81"/>
      <c r="D13" s="82"/>
      <c r="E13" s="81"/>
      <c r="F13" s="81"/>
      <c r="G13" s="81"/>
      <c r="H13" s="81"/>
      <c r="I13" s="81"/>
      <c r="J13" s="81"/>
      <c r="K13" s="83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1:55" ht="24.75" customHeight="1">
      <c r="A14" s="269" t="s">
        <v>52</v>
      </c>
      <c r="B14" s="270"/>
      <c r="C14" s="237" t="s">
        <v>100</v>
      </c>
      <c r="D14" s="237" t="s">
        <v>76</v>
      </c>
      <c r="E14" s="237" t="s">
        <v>53</v>
      </c>
      <c r="F14" s="239" t="s">
        <v>51</v>
      </c>
      <c r="G14" s="239"/>
      <c r="H14" s="240"/>
      <c r="I14" s="240"/>
      <c r="J14" s="241"/>
      <c r="K14" s="254" t="s">
        <v>57</v>
      </c>
      <c r="L14" s="258" t="s">
        <v>56</v>
      </c>
      <c r="M14" s="275" t="s">
        <v>56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</row>
    <row r="15" spans="1:55" ht="186" customHeight="1" thickBot="1">
      <c r="A15" s="152" t="s">
        <v>54</v>
      </c>
      <c r="B15" s="153" t="s">
        <v>55</v>
      </c>
      <c r="C15" s="238"/>
      <c r="D15" s="238"/>
      <c r="E15" s="238"/>
      <c r="F15" s="154" t="s">
        <v>21</v>
      </c>
      <c r="G15" s="155" t="s">
        <v>24</v>
      </c>
      <c r="H15" s="155" t="s">
        <v>25</v>
      </c>
      <c r="I15" s="155" t="s">
        <v>33</v>
      </c>
      <c r="J15" s="220" t="s">
        <v>26</v>
      </c>
      <c r="K15" s="255"/>
      <c r="L15" s="259"/>
      <c r="M15" s="276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13" s="166" customFormat="1" ht="22.5" customHeight="1" thickBot="1">
      <c r="A16" s="148">
        <v>1</v>
      </c>
      <c r="B16" s="149">
        <v>2</v>
      </c>
      <c r="C16" s="149">
        <v>3</v>
      </c>
      <c r="D16" s="149">
        <v>4</v>
      </c>
      <c r="E16" s="150">
        <v>5</v>
      </c>
      <c r="F16" s="150">
        <v>6</v>
      </c>
      <c r="G16" s="150">
        <v>7</v>
      </c>
      <c r="H16" s="150">
        <v>8</v>
      </c>
      <c r="I16" s="150">
        <v>9</v>
      </c>
      <c r="J16" s="221">
        <v>10</v>
      </c>
      <c r="K16" s="232">
        <v>11</v>
      </c>
      <c r="L16" s="228"/>
      <c r="M16" s="151">
        <v>12</v>
      </c>
    </row>
    <row r="17" spans="1:13" ht="17.25">
      <c r="A17" s="41"/>
      <c r="B17" s="144"/>
      <c r="C17" s="145" t="s">
        <v>3</v>
      </c>
      <c r="D17" s="146"/>
      <c r="E17" s="147"/>
      <c r="F17" s="147"/>
      <c r="G17" s="147"/>
      <c r="H17" s="147"/>
      <c r="I17" s="147"/>
      <c r="J17" s="222"/>
      <c r="K17" s="233">
        <f aca="true" t="shared" si="0" ref="K17:K23">SUM(E17:J17)</f>
        <v>0</v>
      </c>
      <c r="L17" s="229"/>
      <c r="M17" s="41"/>
    </row>
    <row r="18" spans="1:13" ht="17.25">
      <c r="A18" s="23"/>
      <c r="B18" s="84"/>
      <c r="C18" s="85" t="s">
        <v>102</v>
      </c>
      <c r="D18" s="86"/>
      <c r="E18" s="134"/>
      <c r="F18" s="134"/>
      <c r="G18" s="135"/>
      <c r="H18" s="134"/>
      <c r="I18" s="134"/>
      <c r="J18" s="223"/>
      <c r="K18" s="234">
        <f t="shared" si="0"/>
        <v>0</v>
      </c>
      <c r="L18" s="230"/>
      <c r="M18" s="23"/>
    </row>
    <row r="19" spans="1:13" ht="17.25">
      <c r="A19" s="23"/>
      <c r="B19" s="84"/>
      <c r="C19" s="85" t="s">
        <v>101</v>
      </c>
      <c r="D19" s="86"/>
      <c r="E19" s="134"/>
      <c r="F19" s="134"/>
      <c r="G19" s="135"/>
      <c r="H19" s="134"/>
      <c r="I19" s="134"/>
      <c r="J19" s="223"/>
      <c r="K19" s="234">
        <f t="shared" si="0"/>
        <v>0</v>
      </c>
      <c r="L19" s="230"/>
      <c r="M19" s="23"/>
    </row>
    <row r="20" spans="1:13" ht="17.25">
      <c r="A20" s="23"/>
      <c r="B20" s="84"/>
      <c r="C20" s="85" t="s">
        <v>7</v>
      </c>
      <c r="D20" s="86"/>
      <c r="E20" s="134"/>
      <c r="F20" s="136"/>
      <c r="G20" s="135"/>
      <c r="H20" s="136"/>
      <c r="I20" s="136"/>
      <c r="J20" s="224"/>
      <c r="K20" s="234">
        <f t="shared" si="0"/>
        <v>0</v>
      </c>
      <c r="L20" s="230"/>
      <c r="M20" s="23"/>
    </row>
    <row r="21" spans="1:13" ht="17.25">
      <c r="A21" s="23"/>
      <c r="B21" s="84"/>
      <c r="C21" s="85" t="s">
        <v>4</v>
      </c>
      <c r="D21" s="86"/>
      <c r="E21" s="134"/>
      <c r="F21" s="136"/>
      <c r="G21" s="135"/>
      <c r="H21" s="136"/>
      <c r="I21" s="136"/>
      <c r="J21" s="224"/>
      <c r="K21" s="234">
        <f t="shared" si="0"/>
        <v>0</v>
      </c>
      <c r="L21" s="230"/>
      <c r="M21" s="23"/>
    </row>
    <row r="22" spans="1:13" ht="17.25">
      <c r="A22" s="23"/>
      <c r="B22" s="84"/>
      <c r="C22" s="85" t="s">
        <v>30</v>
      </c>
      <c r="D22" s="86"/>
      <c r="E22" s="134"/>
      <c r="F22" s="136"/>
      <c r="G22" s="135"/>
      <c r="H22" s="136"/>
      <c r="I22" s="136"/>
      <c r="J22" s="224"/>
      <c r="K22" s="234">
        <f t="shared" si="0"/>
        <v>0</v>
      </c>
      <c r="L22" s="230"/>
      <c r="M22" s="23"/>
    </row>
    <row r="23" spans="1:13" ht="15" customHeight="1">
      <c r="A23" s="247"/>
      <c r="B23" s="264"/>
      <c r="C23" s="267" t="s">
        <v>74</v>
      </c>
      <c r="D23" s="86"/>
      <c r="E23" s="243"/>
      <c r="F23" s="256"/>
      <c r="G23" s="256"/>
      <c r="H23" s="256"/>
      <c r="I23" s="256"/>
      <c r="J23" s="271"/>
      <c r="K23" s="278">
        <f t="shared" si="0"/>
        <v>0</v>
      </c>
      <c r="L23" s="230"/>
      <c r="M23" s="247"/>
    </row>
    <row r="24" spans="1:13" ht="17.25" customHeight="1">
      <c r="A24" s="248"/>
      <c r="B24" s="248"/>
      <c r="C24" s="268"/>
      <c r="D24" s="86"/>
      <c r="E24" s="244"/>
      <c r="F24" s="257"/>
      <c r="G24" s="257"/>
      <c r="H24" s="257"/>
      <c r="I24" s="257"/>
      <c r="J24" s="272"/>
      <c r="K24" s="279"/>
      <c r="L24" s="230"/>
      <c r="M24" s="248"/>
    </row>
    <row r="25" spans="1:13" ht="17.25">
      <c r="A25" s="247"/>
      <c r="B25" s="264"/>
      <c r="C25" s="265" t="s">
        <v>75</v>
      </c>
      <c r="D25" s="86"/>
      <c r="E25" s="243"/>
      <c r="F25" s="256"/>
      <c r="G25" s="256"/>
      <c r="H25" s="256"/>
      <c r="I25" s="256"/>
      <c r="J25" s="280"/>
      <c r="K25" s="278">
        <f>SUM(E25:J25)</f>
        <v>0</v>
      </c>
      <c r="L25" s="230"/>
      <c r="M25" s="247"/>
    </row>
    <row r="26" spans="1:13" ht="17.25">
      <c r="A26" s="248"/>
      <c r="B26" s="248"/>
      <c r="C26" s="266"/>
      <c r="D26" s="86"/>
      <c r="E26" s="244"/>
      <c r="F26" s="257"/>
      <c r="G26" s="257"/>
      <c r="H26" s="257"/>
      <c r="I26" s="257"/>
      <c r="J26" s="281"/>
      <c r="K26" s="279"/>
      <c r="L26" s="230"/>
      <c r="M26" s="248"/>
    </row>
    <row r="27" spans="1:13" ht="17.25">
      <c r="A27" s="23"/>
      <c r="B27" s="84"/>
      <c r="C27" s="85" t="s">
        <v>10</v>
      </c>
      <c r="D27" s="86"/>
      <c r="E27" s="134"/>
      <c r="F27" s="134"/>
      <c r="G27" s="135"/>
      <c r="H27" s="136"/>
      <c r="I27" s="136"/>
      <c r="J27" s="224"/>
      <c r="K27" s="234">
        <f aca="true" t="shared" si="1" ref="K27:K55">SUM(E27:J27)</f>
        <v>0</v>
      </c>
      <c r="L27" s="230"/>
      <c r="M27" s="23"/>
    </row>
    <row r="28" spans="1:13" ht="17.25">
      <c r="A28" s="23"/>
      <c r="B28" s="84"/>
      <c r="C28" s="85" t="s">
        <v>11</v>
      </c>
      <c r="D28" s="88"/>
      <c r="E28" s="137"/>
      <c r="F28" s="138"/>
      <c r="G28" s="138"/>
      <c r="H28" s="138"/>
      <c r="I28" s="138"/>
      <c r="J28" s="225"/>
      <c r="K28" s="234">
        <f t="shared" si="1"/>
        <v>0</v>
      </c>
      <c r="L28" s="230"/>
      <c r="M28" s="23"/>
    </row>
    <row r="29" spans="1:13" ht="17.25">
      <c r="A29" s="23"/>
      <c r="B29" s="84"/>
      <c r="C29" s="85" t="s">
        <v>5</v>
      </c>
      <c r="D29" s="88"/>
      <c r="E29" s="137"/>
      <c r="F29" s="138"/>
      <c r="G29" s="138"/>
      <c r="H29" s="138"/>
      <c r="I29" s="138"/>
      <c r="J29" s="225"/>
      <c r="K29" s="234">
        <f t="shared" si="1"/>
        <v>0</v>
      </c>
      <c r="L29" s="230"/>
      <c r="M29" s="23"/>
    </row>
    <row r="30" spans="1:13" ht="17.25">
      <c r="A30" s="23"/>
      <c r="B30" s="84"/>
      <c r="C30" s="85" t="s">
        <v>40</v>
      </c>
      <c r="D30" s="88"/>
      <c r="E30" s="137"/>
      <c r="F30" s="138"/>
      <c r="G30" s="138"/>
      <c r="H30" s="138"/>
      <c r="I30" s="138"/>
      <c r="J30" s="225"/>
      <c r="K30" s="234">
        <f t="shared" si="1"/>
        <v>0</v>
      </c>
      <c r="L30" s="230"/>
      <c r="M30" s="23"/>
    </row>
    <row r="31" spans="1:13" ht="17.25">
      <c r="A31" s="23"/>
      <c r="B31" s="84"/>
      <c r="C31" s="85" t="s">
        <v>15</v>
      </c>
      <c r="D31" s="88"/>
      <c r="E31" s="137"/>
      <c r="F31" s="138"/>
      <c r="G31" s="138"/>
      <c r="H31" s="138"/>
      <c r="I31" s="138"/>
      <c r="J31" s="225"/>
      <c r="K31" s="234">
        <f t="shared" si="1"/>
        <v>0</v>
      </c>
      <c r="L31" s="230"/>
      <c r="M31" s="23"/>
    </row>
    <row r="32" spans="1:13" ht="17.25">
      <c r="A32" s="23"/>
      <c r="B32" s="84"/>
      <c r="C32" s="89" t="s">
        <v>16</v>
      </c>
      <c r="D32" s="88"/>
      <c r="E32" s="137"/>
      <c r="F32" s="138"/>
      <c r="G32" s="138"/>
      <c r="H32" s="138"/>
      <c r="I32" s="138"/>
      <c r="J32" s="225"/>
      <c r="K32" s="234">
        <f t="shared" si="1"/>
        <v>0</v>
      </c>
      <c r="L32" s="230"/>
      <c r="M32" s="23"/>
    </row>
    <row r="33" spans="1:13" ht="17.25">
      <c r="A33" s="23"/>
      <c r="B33" s="84"/>
      <c r="C33" s="90" t="s">
        <v>39</v>
      </c>
      <c r="D33" s="88"/>
      <c r="E33" s="134"/>
      <c r="F33" s="136"/>
      <c r="G33" s="135"/>
      <c r="H33" s="136"/>
      <c r="I33" s="136"/>
      <c r="J33" s="224"/>
      <c r="K33" s="234">
        <f t="shared" si="1"/>
        <v>0</v>
      </c>
      <c r="L33" s="230"/>
      <c r="M33" s="23"/>
    </row>
    <row r="34" spans="1:13" ht="17.25">
      <c r="A34" s="23"/>
      <c r="B34" s="84"/>
      <c r="C34" s="90" t="s">
        <v>43</v>
      </c>
      <c r="D34" s="88"/>
      <c r="E34" s="134"/>
      <c r="F34" s="136"/>
      <c r="G34" s="135"/>
      <c r="H34" s="136"/>
      <c r="I34" s="136"/>
      <c r="J34" s="224"/>
      <c r="K34" s="234">
        <f t="shared" si="1"/>
        <v>0</v>
      </c>
      <c r="L34" s="230"/>
      <c r="M34" s="23"/>
    </row>
    <row r="35" spans="1:13" ht="17.25">
      <c r="A35" s="23"/>
      <c r="B35" s="84"/>
      <c r="C35" s="90" t="s">
        <v>82</v>
      </c>
      <c r="D35" s="88"/>
      <c r="E35" s="134"/>
      <c r="F35" s="136"/>
      <c r="G35" s="135"/>
      <c r="H35" s="136"/>
      <c r="I35" s="136"/>
      <c r="J35" s="224"/>
      <c r="K35" s="234">
        <f t="shared" si="1"/>
        <v>0</v>
      </c>
      <c r="L35" s="230"/>
      <c r="M35" s="23"/>
    </row>
    <row r="36" spans="1:13" ht="17.25">
      <c r="A36" s="23"/>
      <c r="B36" s="84"/>
      <c r="C36" s="90" t="s">
        <v>99</v>
      </c>
      <c r="D36" s="88"/>
      <c r="E36" s="134"/>
      <c r="F36" s="136"/>
      <c r="G36" s="135"/>
      <c r="H36" s="136"/>
      <c r="I36" s="136"/>
      <c r="J36" s="224"/>
      <c r="K36" s="234">
        <f t="shared" si="1"/>
        <v>0</v>
      </c>
      <c r="L36" s="230"/>
      <c r="M36" s="23"/>
    </row>
    <row r="37" spans="1:13" ht="17.25">
      <c r="A37" s="23"/>
      <c r="B37" s="84"/>
      <c r="C37" s="90" t="s">
        <v>78</v>
      </c>
      <c r="D37" s="88"/>
      <c r="E37" s="137"/>
      <c r="F37" s="138"/>
      <c r="G37" s="138"/>
      <c r="H37" s="138"/>
      <c r="I37" s="138"/>
      <c r="J37" s="225"/>
      <c r="K37" s="234">
        <f t="shared" si="1"/>
        <v>0</v>
      </c>
      <c r="L37" s="230"/>
      <c r="M37" s="23"/>
    </row>
    <row r="38" spans="1:13" ht="17.25">
      <c r="A38" s="23"/>
      <c r="B38" s="84"/>
      <c r="C38" s="90" t="s">
        <v>20</v>
      </c>
      <c r="D38" s="88"/>
      <c r="E38" s="134"/>
      <c r="F38" s="136"/>
      <c r="G38" s="135"/>
      <c r="H38" s="136"/>
      <c r="I38" s="136"/>
      <c r="J38" s="224"/>
      <c r="K38" s="234">
        <f t="shared" si="1"/>
        <v>0</v>
      </c>
      <c r="L38" s="230"/>
      <c r="M38" s="23"/>
    </row>
    <row r="39" spans="1:13" ht="17.25">
      <c r="A39" s="23"/>
      <c r="B39" s="84"/>
      <c r="C39" s="90" t="s">
        <v>14</v>
      </c>
      <c r="D39" s="88"/>
      <c r="E39" s="137"/>
      <c r="F39" s="138"/>
      <c r="G39" s="138"/>
      <c r="H39" s="138"/>
      <c r="I39" s="138"/>
      <c r="J39" s="225"/>
      <c r="K39" s="234">
        <f t="shared" si="1"/>
        <v>0</v>
      </c>
      <c r="L39" s="230"/>
      <c r="M39" s="23"/>
    </row>
    <row r="40" spans="1:13" ht="17.25">
      <c r="A40" s="23"/>
      <c r="B40" s="84"/>
      <c r="C40" s="90" t="s">
        <v>90</v>
      </c>
      <c r="D40" s="88"/>
      <c r="E40" s="137"/>
      <c r="F40" s="138"/>
      <c r="G40" s="138"/>
      <c r="H40" s="138"/>
      <c r="I40" s="138"/>
      <c r="J40" s="225"/>
      <c r="K40" s="234">
        <f t="shared" si="1"/>
        <v>0</v>
      </c>
      <c r="L40" s="230"/>
      <c r="M40" s="23"/>
    </row>
    <row r="41" spans="1:13" ht="17.25">
      <c r="A41" s="23"/>
      <c r="B41" s="84"/>
      <c r="C41" s="90" t="s">
        <v>49</v>
      </c>
      <c r="D41" s="88"/>
      <c r="E41" s="137"/>
      <c r="F41" s="138"/>
      <c r="G41" s="138"/>
      <c r="H41" s="138"/>
      <c r="I41" s="138"/>
      <c r="J41" s="225"/>
      <c r="K41" s="234">
        <f t="shared" si="1"/>
        <v>0</v>
      </c>
      <c r="L41" s="230"/>
      <c r="M41" s="23"/>
    </row>
    <row r="42" spans="1:13" ht="17.25">
      <c r="A42" s="23"/>
      <c r="B42" s="84"/>
      <c r="C42" s="91" t="s">
        <v>18</v>
      </c>
      <c r="D42" s="88"/>
      <c r="E42" s="137"/>
      <c r="F42" s="138"/>
      <c r="G42" s="138"/>
      <c r="H42" s="138"/>
      <c r="I42" s="138"/>
      <c r="J42" s="225"/>
      <c r="K42" s="234">
        <f t="shared" si="1"/>
        <v>0</v>
      </c>
      <c r="L42" s="230"/>
      <c r="M42" s="23"/>
    </row>
    <row r="43" spans="1:13" ht="17.25">
      <c r="A43" s="23"/>
      <c r="B43" s="84"/>
      <c r="C43" s="90" t="s">
        <v>13</v>
      </c>
      <c r="D43" s="88"/>
      <c r="E43" s="137"/>
      <c r="F43" s="138"/>
      <c r="G43" s="138"/>
      <c r="H43" s="138"/>
      <c r="I43" s="138"/>
      <c r="J43" s="225"/>
      <c r="K43" s="234">
        <f t="shared" si="1"/>
        <v>0</v>
      </c>
      <c r="L43" s="230"/>
      <c r="M43" s="23"/>
    </row>
    <row r="44" spans="1:13" ht="17.25">
      <c r="A44" s="23"/>
      <c r="B44" s="84"/>
      <c r="C44" s="90" t="s">
        <v>19</v>
      </c>
      <c r="D44" s="88"/>
      <c r="E44" s="137"/>
      <c r="F44" s="138"/>
      <c r="G44" s="138"/>
      <c r="H44" s="138"/>
      <c r="I44" s="138"/>
      <c r="J44" s="225"/>
      <c r="K44" s="234">
        <f t="shared" si="1"/>
        <v>0</v>
      </c>
      <c r="L44" s="230"/>
      <c r="M44" s="23"/>
    </row>
    <row r="45" spans="1:13" ht="17.25">
      <c r="A45" s="23"/>
      <c r="B45" s="84"/>
      <c r="C45" s="87" t="s">
        <v>41</v>
      </c>
      <c r="D45" s="86"/>
      <c r="E45" s="137"/>
      <c r="F45" s="138"/>
      <c r="G45" s="138"/>
      <c r="H45" s="138"/>
      <c r="I45" s="138"/>
      <c r="J45" s="225"/>
      <c r="K45" s="234">
        <f t="shared" si="1"/>
        <v>0</v>
      </c>
      <c r="L45" s="230"/>
      <c r="M45" s="23"/>
    </row>
    <row r="46" spans="1:13" ht="17.25">
      <c r="A46" s="23"/>
      <c r="B46" s="84"/>
      <c r="C46" s="90" t="s">
        <v>9</v>
      </c>
      <c r="D46" s="86"/>
      <c r="E46" s="137"/>
      <c r="F46" s="138"/>
      <c r="G46" s="138"/>
      <c r="H46" s="138"/>
      <c r="I46" s="138"/>
      <c r="J46" s="225"/>
      <c r="K46" s="234">
        <f t="shared" si="1"/>
        <v>0</v>
      </c>
      <c r="L46" s="230"/>
      <c r="M46" s="23"/>
    </row>
    <row r="47" spans="1:13" ht="17.25">
      <c r="A47" s="23"/>
      <c r="B47" s="84"/>
      <c r="C47" s="90" t="s">
        <v>42</v>
      </c>
      <c r="D47" s="86"/>
      <c r="E47" s="134"/>
      <c r="F47" s="136"/>
      <c r="G47" s="135"/>
      <c r="H47" s="136"/>
      <c r="I47" s="136"/>
      <c r="J47" s="224"/>
      <c r="K47" s="234">
        <f t="shared" si="1"/>
        <v>0</v>
      </c>
      <c r="L47" s="230"/>
      <c r="M47" s="23"/>
    </row>
    <row r="48" spans="1:13" ht="34.5">
      <c r="A48" s="23"/>
      <c r="B48" s="84"/>
      <c r="C48" s="92" t="s">
        <v>27</v>
      </c>
      <c r="D48" s="86"/>
      <c r="E48" s="137"/>
      <c r="F48" s="138"/>
      <c r="G48" s="138"/>
      <c r="H48" s="138"/>
      <c r="I48" s="138"/>
      <c r="J48" s="225"/>
      <c r="K48" s="234">
        <f t="shared" si="1"/>
        <v>0</v>
      </c>
      <c r="L48" s="230"/>
      <c r="M48" s="23"/>
    </row>
    <row r="49" spans="1:13" ht="17.25">
      <c r="A49" s="23"/>
      <c r="B49" s="84"/>
      <c r="C49" s="94" t="s">
        <v>80</v>
      </c>
      <c r="D49" s="86"/>
      <c r="E49" s="137"/>
      <c r="F49" s="138"/>
      <c r="G49" s="138"/>
      <c r="H49" s="138"/>
      <c r="I49" s="138"/>
      <c r="J49" s="225"/>
      <c r="K49" s="234">
        <f t="shared" si="1"/>
        <v>0</v>
      </c>
      <c r="L49" s="230"/>
      <c r="M49" s="23"/>
    </row>
    <row r="50" spans="1:13" ht="17.25">
      <c r="A50" s="23"/>
      <c r="B50" s="84"/>
      <c r="C50" s="90" t="s">
        <v>8</v>
      </c>
      <c r="D50" s="86"/>
      <c r="E50" s="134"/>
      <c r="F50" s="136"/>
      <c r="G50" s="139"/>
      <c r="H50" s="136"/>
      <c r="I50" s="136"/>
      <c r="J50" s="224"/>
      <c r="K50" s="234">
        <f t="shared" si="1"/>
        <v>0</v>
      </c>
      <c r="L50" s="230"/>
      <c r="M50" s="23"/>
    </row>
    <row r="51" spans="1:13" ht="17.25">
      <c r="A51" s="23"/>
      <c r="B51" s="84"/>
      <c r="C51" s="90" t="s">
        <v>6</v>
      </c>
      <c r="D51" s="86"/>
      <c r="E51" s="134"/>
      <c r="F51" s="140" t="e">
        <f>ROUND(E51/D51/164.92*(0.35*243.33+14*24/12),2)</f>
        <v>#DIV/0!</v>
      </c>
      <c r="G51" s="141"/>
      <c r="H51" s="136"/>
      <c r="I51" s="136"/>
      <c r="J51" s="224"/>
      <c r="K51" s="234" t="e">
        <f t="shared" si="1"/>
        <v>#DIV/0!</v>
      </c>
      <c r="L51" s="230"/>
      <c r="M51" s="23"/>
    </row>
    <row r="52" spans="1:13" ht="17.25">
      <c r="A52" s="37"/>
      <c r="B52" s="93"/>
      <c r="C52" s="94" t="s">
        <v>12</v>
      </c>
      <c r="D52" s="95"/>
      <c r="E52" s="142"/>
      <c r="F52" s="143"/>
      <c r="G52" s="143"/>
      <c r="H52" s="143"/>
      <c r="I52" s="143"/>
      <c r="J52" s="226"/>
      <c r="K52" s="234">
        <f t="shared" si="1"/>
        <v>0</v>
      </c>
      <c r="L52" s="231"/>
      <c r="M52" s="37"/>
    </row>
    <row r="53" spans="1:13" ht="17.25">
      <c r="A53" s="37"/>
      <c r="B53" s="93"/>
      <c r="C53" s="94" t="s">
        <v>79</v>
      </c>
      <c r="D53" s="95"/>
      <c r="E53" s="142"/>
      <c r="F53" s="143"/>
      <c r="G53" s="143"/>
      <c r="H53" s="143"/>
      <c r="I53" s="143"/>
      <c r="J53" s="226"/>
      <c r="K53" s="234">
        <f t="shared" si="1"/>
        <v>0</v>
      </c>
      <c r="L53" s="231"/>
      <c r="M53" s="37"/>
    </row>
    <row r="54" spans="1:13" ht="17.25">
      <c r="A54" s="23"/>
      <c r="B54" s="84"/>
      <c r="C54" s="90" t="s">
        <v>81</v>
      </c>
      <c r="D54" s="86"/>
      <c r="E54" s="134"/>
      <c r="F54" s="136"/>
      <c r="G54" s="136"/>
      <c r="H54" s="136"/>
      <c r="I54" s="136"/>
      <c r="J54" s="224"/>
      <c r="K54" s="234">
        <f t="shared" si="1"/>
        <v>0</v>
      </c>
      <c r="L54" s="230"/>
      <c r="M54" s="23"/>
    </row>
    <row r="55" spans="1:13" ht="18" thickBot="1">
      <c r="A55" s="23"/>
      <c r="B55" s="93"/>
      <c r="C55" s="209"/>
      <c r="D55" s="210"/>
      <c r="E55" s="211"/>
      <c r="F55" s="212"/>
      <c r="G55" s="212"/>
      <c r="H55" s="212"/>
      <c r="I55" s="212"/>
      <c r="J55" s="227"/>
      <c r="K55" s="234">
        <f t="shared" si="1"/>
        <v>0</v>
      </c>
      <c r="L55" s="35"/>
      <c r="M55" s="41"/>
    </row>
    <row r="56" spans="1:13" ht="18" thickBot="1">
      <c r="A56" s="167"/>
      <c r="B56" s="260" t="s">
        <v>17</v>
      </c>
      <c r="C56" s="261"/>
      <c r="D56" s="213">
        <f>SUM(D17:D54)-D24-D26</f>
        <v>0</v>
      </c>
      <c r="E56" s="168">
        <f aca="true" t="shared" si="2" ref="E56:J56">SUM(E17:E54)</f>
        <v>0</v>
      </c>
      <c r="F56" s="168" t="e">
        <f t="shared" si="2"/>
        <v>#DIV/0!</v>
      </c>
      <c r="G56" s="168">
        <f t="shared" si="2"/>
        <v>0</v>
      </c>
      <c r="H56" s="168">
        <f t="shared" si="2"/>
        <v>0</v>
      </c>
      <c r="I56" s="168">
        <f t="shared" si="2"/>
        <v>0</v>
      </c>
      <c r="J56" s="214">
        <f t="shared" si="2"/>
        <v>0</v>
      </c>
      <c r="K56" s="216" t="e">
        <f>SUM(K17:K54)</f>
        <v>#DIV/0!</v>
      </c>
      <c r="M56" s="41"/>
    </row>
    <row r="57" spans="1:13" ht="15.75" customHeight="1">
      <c r="A57" s="23"/>
      <c r="B57" s="202" t="s">
        <v>66</v>
      </c>
      <c r="C57" s="203"/>
      <c r="D57" s="203"/>
      <c r="E57" s="203"/>
      <c r="F57" s="203"/>
      <c r="G57" s="203"/>
      <c r="H57" s="203"/>
      <c r="I57" s="203"/>
      <c r="J57" s="203"/>
      <c r="K57" s="217" t="e">
        <f>ROUND(K56/80*20,2)</f>
        <v>#DIV/0!</v>
      </c>
      <c r="M57" s="23"/>
    </row>
    <row r="58" spans="1:13" ht="18" customHeight="1" thickBot="1">
      <c r="A58" s="23"/>
      <c r="B58" s="204" t="s">
        <v>31</v>
      </c>
      <c r="C58" s="205"/>
      <c r="D58" s="205"/>
      <c r="E58" s="205"/>
      <c r="F58" s="205"/>
      <c r="G58" s="205"/>
      <c r="H58" s="205"/>
      <c r="I58" s="205"/>
      <c r="J58" s="205"/>
      <c r="K58" s="218"/>
      <c r="L58" s="96"/>
      <c r="M58" s="23"/>
    </row>
    <row r="59" spans="1:13" ht="18" thickBot="1">
      <c r="A59" s="23"/>
      <c r="B59" s="262" t="s">
        <v>32</v>
      </c>
      <c r="C59" s="263"/>
      <c r="D59" s="97">
        <f>D56</f>
        <v>0</v>
      </c>
      <c r="E59" s="97"/>
      <c r="F59" s="97"/>
      <c r="G59" s="97"/>
      <c r="H59" s="97"/>
      <c r="I59" s="97"/>
      <c r="J59" s="215"/>
      <c r="K59" s="219" t="e">
        <f>K56+K57+K58</f>
        <v>#DIV/0!</v>
      </c>
      <c r="M59" s="23"/>
    </row>
    <row r="60" spans="2:11" ht="17.25">
      <c r="B60" s="81"/>
      <c r="C60" s="81"/>
      <c r="D60" s="82"/>
      <c r="E60" s="81"/>
      <c r="F60" s="81"/>
      <c r="G60" s="81"/>
      <c r="H60" s="81"/>
      <c r="I60" s="81"/>
      <c r="J60" s="81"/>
      <c r="K60" s="81"/>
    </row>
    <row r="61" spans="2:11" ht="17.25">
      <c r="B61" s="81"/>
      <c r="C61" s="81"/>
      <c r="D61" s="82"/>
      <c r="E61" s="81"/>
      <c r="F61" s="81"/>
      <c r="G61" s="81"/>
      <c r="H61" s="81"/>
      <c r="I61" s="81"/>
      <c r="J61" s="81"/>
      <c r="K61" s="194"/>
    </row>
    <row r="62" spans="2:11" ht="17.25">
      <c r="B62" s="81"/>
      <c r="C62" s="81"/>
      <c r="D62" s="82"/>
      <c r="E62" s="81"/>
      <c r="F62" s="81"/>
      <c r="G62" s="81"/>
      <c r="H62" s="81"/>
      <c r="I62" s="81"/>
      <c r="J62" s="81"/>
      <c r="K62" s="194"/>
    </row>
    <row r="63" spans="2:11" ht="17.25">
      <c r="B63" s="81"/>
      <c r="C63" s="81"/>
      <c r="D63" s="82"/>
      <c r="E63" s="81"/>
      <c r="F63" s="81"/>
      <c r="G63" s="81"/>
      <c r="H63" s="81"/>
      <c r="I63" s="81"/>
      <c r="J63" s="81"/>
      <c r="K63" s="194"/>
    </row>
    <row r="64" spans="2:11" ht="17.25">
      <c r="B64" s="98"/>
      <c r="C64" s="98"/>
      <c r="D64" s="99"/>
      <c r="E64" s="81"/>
      <c r="F64" s="81"/>
      <c r="G64" s="81"/>
      <c r="H64" s="81"/>
      <c r="I64" s="81"/>
      <c r="J64" s="81"/>
      <c r="K64" s="100"/>
    </row>
    <row r="65" spans="1:256" ht="15">
      <c r="A65" s="53"/>
      <c r="B65" s="53"/>
      <c r="C65" s="53" t="s">
        <v>67</v>
      </c>
      <c r="D65" s="158" t="s">
        <v>3</v>
      </c>
      <c r="E65" s="53" t="s">
        <v>68</v>
      </c>
      <c r="F65" s="159"/>
      <c r="G65" s="159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ht="21" customHeight="1">
      <c r="A66" s="53"/>
      <c r="B66" s="53"/>
      <c r="C66" s="53"/>
      <c r="D66" s="101" t="s">
        <v>69</v>
      </c>
      <c r="E66" s="102" t="s">
        <v>70</v>
      </c>
      <c r="F66" s="236" t="s">
        <v>71</v>
      </c>
      <c r="G66" s="236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ht="18.75" customHeight="1">
      <c r="A67" s="53"/>
      <c r="B67" s="103"/>
      <c r="C67" s="103"/>
      <c r="D67" s="104"/>
      <c r="E67" s="53"/>
      <c r="F67" s="53"/>
      <c r="G67" s="53"/>
      <c r="H67" s="53"/>
      <c r="I67" s="53"/>
      <c r="J67" s="10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ht="18.75" customHeight="1">
      <c r="A68" s="53"/>
      <c r="B68" s="103"/>
      <c r="C68" s="106" t="s">
        <v>29</v>
      </c>
      <c r="D68" s="236" t="s">
        <v>68</v>
      </c>
      <c r="E68" s="236"/>
      <c r="F68" s="245"/>
      <c r="G68" s="246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ht="17.25" customHeight="1">
      <c r="A69" s="53"/>
      <c r="B69" s="103"/>
      <c r="C69" s="107"/>
      <c r="D69" s="236" t="s">
        <v>70</v>
      </c>
      <c r="E69" s="236"/>
      <c r="F69" s="236" t="s">
        <v>71</v>
      </c>
      <c r="G69" s="236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2:11" ht="9.75" customHeight="1">
      <c r="B70" s="81"/>
      <c r="C70" s="81"/>
      <c r="D70" s="82"/>
      <c r="E70" s="81"/>
      <c r="F70" s="81"/>
      <c r="G70" s="81"/>
      <c r="H70" s="81"/>
      <c r="I70" s="81"/>
      <c r="J70" s="81"/>
      <c r="K70" s="81"/>
    </row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</sheetData>
  <sheetProtection/>
  <mergeCells count="47">
    <mergeCell ref="K23:K24"/>
    <mergeCell ref="I25:I26"/>
    <mergeCell ref="J25:J26"/>
    <mergeCell ref="K25:K26"/>
    <mergeCell ref="A25:A26"/>
    <mergeCell ref="A23:A24"/>
    <mergeCell ref="E23:E24"/>
    <mergeCell ref="M23:M24"/>
    <mergeCell ref="BG11:BK11"/>
    <mergeCell ref="C12:E12"/>
    <mergeCell ref="Y12:BC12"/>
    <mergeCell ref="M14:M15"/>
    <mergeCell ref="AX11:AZ11"/>
    <mergeCell ref="C14:C15"/>
    <mergeCell ref="G23:G24"/>
    <mergeCell ref="H23:H24"/>
    <mergeCell ref="I23:I24"/>
    <mergeCell ref="L14:L15"/>
    <mergeCell ref="B56:C56"/>
    <mergeCell ref="B59:C59"/>
    <mergeCell ref="B25:B26"/>
    <mergeCell ref="C25:C26"/>
    <mergeCell ref="B23:B24"/>
    <mergeCell ref="C23:C24"/>
    <mergeCell ref="F23:F24"/>
    <mergeCell ref="A14:B14"/>
    <mergeCell ref="J23:J24"/>
    <mergeCell ref="M25:M26"/>
    <mergeCell ref="D7:E7"/>
    <mergeCell ref="F10:G10"/>
    <mergeCell ref="AF11:AH11"/>
    <mergeCell ref="AK11:AS11"/>
    <mergeCell ref="AT11:AW11"/>
    <mergeCell ref="K14:K15"/>
    <mergeCell ref="F25:F26"/>
    <mergeCell ref="H25:H26"/>
    <mergeCell ref="G25:G26"/>
    <mergeCell ref="F69:G69"/>
    <mergeCell ref="D14:D15"/>
    <mergeCell ref="E14:E15"/>
    <mergeCell ref="F14:J14"/>
    <mergeCell ref="F9:G9"/>
    <mergeCell ref="F66:G66"/>
    <mergeCell ref="E25:E26"/>
    <mergeCell ref="D69:E69"/>
    <mergeCell ref="D68:E68"/>
    <mergeCell ref="F68:G6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80" zoomScaleNormal="80" zoomScaleSheetLayoutView="90" workbookViewId="0" topLeftCell="A1">
      <selection activeCell="D2" sqref="D2:D6"/>
    </sheetView>
  </sheetViews>
  <sheetFormatPr defaultColWidth="9.140625" defaultRowHeight="15"/>
  <cols>
    <col min="1" max="1" width="5.57421875" style="5" customWidth="1"/>
    <col min="2" max="2" width="68.140625" style="5" customWidth="1"/>
    <col min="3" max="3" width="10.8515625" style="30" customWidth="1"/>
    <col min="4" max="4" width="23.28125" style="5" customWidth="1"/>
    <col min="5" max="5" width="9.8515625" style="5" customWidth="1"/>
    <col min="6" max="6" width="10.57421875" style="5" customWidth="1"/>
    <col min="7" max="7" width="11.00390625" style="5" customWidth="1"/>
    <col min="8" max="8" width="16.140625" style="5" customWidth="1"/>
    <col min="9" max="9" width="11.00390625" style="5" customWidth="1"/>
    <col min="10" max="10" width="17.57421875" style="5" customWidth="1"/>
    <col min="11" max="11" width="12.00390625" style="110" customWidth="1"/>
    <col min="12" max="12" width="16.8515625" style="5" customWidth="1"/>
    <col min="13" max="13" width="15.8515625" style="5" customWidth="1"/>
    <col min="14" max="14" width="12.00390625" style="5" hidden="1" customWidth="1"/>
    <col min="15" max="15" width="18.140625" style="5" hidden="1" customWidth="1"/>
    <col min="16" max="16" width="11.7109375" style="5" hidden="1" customWidth="1"/>
    <col min="17" max="17" width="10.57421875" style="5" hidden="1" customWidth="1"/>
    <col min="18" max="18" width="11.00390625" style="5" hidden="1" customWidth="1"/>
    <col min="19" max="19" width="16.140625" style="5" hidden="1" customWidth="1"/>
    <col min="20" max="20" width="11.00390625" style="5" hidden="1" customWidth="1"/>
    <col min="21" max="21" width="18.8515625" style="45" hidden="1" customWidth="1"/>
    <col min="22" max="22" width="13.28125" style="5" hidden="1" customWidth="1"/>
    <col min="23" max="16384" width="9.140625" style="5" customWidth="1"/>
  </cols>
  <sheetData>
    <row r="1" spans="1:20" ht="12.75">
      <c r="A1" s="1"/>
      <c r="B1" s="1"/>
      <c r="C1" s="2"/>
      <c r="D1" s="3"/>
      <c r="E1" s="4"/>
      <c r="I1" s="6"/>
      <c r="L1" s="7"/>
      <c r="M1" s="5" t="s">
        <v>37</v>
      </c>
      <c r="N1" s="8"/>
      <c r="O1" s="3"/>
      <c r="P1" s="4"/>
      <c r="Q1" s="8"/>
      <c r="R1" s="8"/>
      <c r="S1" s="8"/>
      <c r="T1" s="6"/>
    </row>
    <row r="2" spans="3:21" ht="12.75">
      <c r="C2" s="9"/>
      <c r="D2" s="10" t="s">
        <v>103</v>
      </c>
      <c r="E2" s="9"/>
      <c r="F2" s="9"/>
      <c r="G2" s="9"/>
      <c r="H2" s="9"/>
      <c r="I2" s="9"/>
      <c r="J2" s="9"/>
      <c r="L2" s="9"/>
      <c r="M2" s="9"/>
      <c r="N2" s="11"/>
      <c r="U2" s="12"/>
    </row>
    <row r="3" spans="1:24" ht="15.75" hidden="1">
      <c r="A3" s="13"/>
      <c r="B3" s="5" t="s">
        <v>85</v>
      </c>
      <c r="C3" s="13"/>
      <c r="D3" s="13"/>
      <c r="E3" s="13"/>
      <c r="F3" s="13"/>
      <c r="G3" s="13"/>
      <c r="H3" s="13"/>
      <c r="I3" s="13"/>
      <c r="J3" s="13"/>
      <c r="K3" s="111"/>
      <c r="L3" s="14"/>
      <c r="M3" s="13"/>
      <c r="N3" s="2"/>
      <c r="O3" s="2"/>
      <c r="P3" s="3"/>
      <c r="Q3" s="4"/>
      <c r="R3" s="13"/>
      <c r="S3" s="13"/>
      <c r="T3" s="13"/>
      <c r="U3" s="15"/>
      <c r="V3" s="13"/>
      <c r="W3" s="13"/>
      <c r="X3" s="13"/>
    </row>
    <row r="4" spans="1:24" ht="15.75" hidden="1">
      <c r="A4" s="13"/>
      <c r="B4" s="16" t="s">
        <v>86</v>
      </c>
      <c r="C4" s="13"/>
      <c r="D4" s="13"/>
      <c r="E4" s="13"/>
      <c r="F4" s="13"/>
      <c r="G4" s="13"/>
      <c r="H4" s="13"/>
      <c r="I4" s="13"/>
      <c r="J4" s="13"/>
      <c r="K4" s="111"/>
      <c r="L4" s="14"/>
      <c r="M4" s="13"/>
      <c r="N4" s="13"/>
      <c r="O4" s="17"/>
      <c r="P4" s="16"/>
      <c r="Q4" s="18"/>
      <c r="R4" s="18"/>
      <c r="S4" s="16" t="s">
        <v>91</v>
      </c>
      <c r="T4" s="16"/>
      <c r="U4" s="19"/>
      <c r="V4" s="13"/>
      <c r="W4" s="13"/>
      <c r="X4" s="13"/>
    </row>
    <row r="5" spans="2:21" ht="22.5" customHeight="1">
      <c r="B5" s="20"/>
      <c r="C5" s="11"/>
      <c r="D5" s="11" t="s">
        <v>104</v>
      </c>
      <c r="E5" s="11"/>
      <c r="F5" s="11"/>
      <c r="G5" s="11"/>
      <c r="H5" s="11"/>
      <c r="I5" s="11"/>
      <c r="J5" s="10"/>
      <c r="K5" s="112"/>
      <c r="N5" s="22" t="s">
        <v>87</v>
      </c>
      <c r="O5" s="22"/>
      <c r="P5" s="22"/>
      <c r="Q5" s="22"/>
      <c r="R5" s="22"/>
      <c r="S5" s="22"/>
      <c r="T5" s="22"/>
      <c r="U5" s="22"/>
    </row>
    <row r="6" spans="1:24" ht="23.25" customHeight="1">
      <c r="A6" s="1"/>
      <c r="B6" s="21" t="s">
        <v>95</v>
      </c>
      <c r="C6" s="2"/>
      <c r="D6" s="314" t="s">
        <v>105</v>
      </c>
      <c r="E6" s="4"/>
      <c r="F6" s="13"/>
      <c r="G6" s="13"/>
      <c r="H6" s="13"/>
      <c r="I6" s="6"/>
      <c r="J6" s="13"/>
      <c r="K6" s="111"/>
      <c r="L6" s="22"/>
      <c r="M6" s="22"/>
      <c r="N6" s="22"/>
      <c r="O6" s="22"/>
      <c r="P6" s="22"/>
      <c r="Q6" s="22"/>
      <c r="R6" s="22"/>
      <c r="S6" s="22"/>
      <c r="T6" s="22"/>
      <c r="U6" s="22"/>
      <c r="V6" s="13"/>
      <c r="W6" s="13"/>
      <c r="X6" s="13"/>
    </row>
    <row r="7" spans="2:21" ht="22.5" customHeight="1">
      <c r="B7" s="161"/>
      <c r="C7" s="165"/>
      <c r="D7" s="10">
        <f>'Штатное расписание'!C6</f>
        <v>0</v>
      </c>
      <c r="E7" s="10"/>
      <c r="F7" s="10"/>
      <c r="G7" s="10"/>
      <c r="H7" s="10"/>
      <c r="I7" s="10"/>
      <c r="J7" s="10"/>
      <c r="K7" s="108"/>
      <c r="M7" s="193"/>
      <c r="N7" s="193"/>
      <c r="O7" s="193">
        <f>D7</f>
        <v>0</v>
      </c>
      <c r="P7" s="193"/>
      <c r="Q7" s="193"/>
      <c r="R7" s="193"/>
      <c r="S7" s="193"/>
      <c r="T7" s="193"/>
      <c r="U7" s="24"/>
    </row>
    <row r="8" spans="1:21" ht="9.75" customHeight="1">
      <c r="A8" s="12"/>
      <c r="B8" s="12"/>
      <c r="C8" s="25"/>
      <c r="D8" s="26" t="s">
        <v>28</v>
      </c>
      <c r="E8" s="12"/>
      <c r="F8" s="12"/>
      <c r="G8" s="12"/>
      <c r="H8" s="12"/>
      <c r="I8" s="12"/>
      <c r="J8" s="12"/>
      <c r="K8" s="108"/>
      <c r="L8" s="27"/>
      <c r="P8" s="26" t="s">
        <v>28</v>
      </c>
      <c r="S8" s="28"/>
      <c r="T8" s="28"/>
      <c r="U8" s="28"/>
    </row>
    <row r="9" spans="2:21" ht="12.75">
      <c r="B9" s="10"/>
      <c r="C9" s="29"/>
      <c r="D9" s="10" t="s">
        <v>98</v>
      </c>
      <c r="E9" s="10"/>
      <c r="F9" s="10"/>
      <c r="G9" s="10"/>
      <c r="H9" s="10"/>
      <c r="I9" s="10"/>
      <c r="J9" s="10"/>
      <c r="K9" s="108"/>
      <c r="L9" s="27"/>
      <c r="N9" s="25"/>
      <c r="O9" s="25"/>
      <c r="Q9" s="12"/>
      <c r="R9" s="12"/>
      <c r="S9" s="12"/>
      <c r="T9" s="12"/>
      <c r="U9" s="12"/>
    </row>
    <row r="10" spans="10:21" ht="16.5" thickBot="1">
      <c r="J10" s="31" t="s">
        <v>23</v>
      </c>
      <c r="N10" s="29"/>
      <c r="O10" s="29"/>
      <c r="P10" s="10" t="s">
        <v>96</v>
      </c>
      <c r="Q10" s="10"/>
      <c r="R10" s="10"/>
      <c r="S10" s="10"/>
      <c r="T10" s="10"/>
      <c r="U10" s="31" t="s">
        <v>23</v>
      </c>
    </row>
    <row r="11" spans="1:21" s="162" customFormat="1" ht="42.75" customHeight="1">
      <c r="A11" s="308" t="s">
        <v>1</v>
      </c>
      <c r="B11" s="310" t="s">
        <v>2</v>
      </c>
      <c r="C11" s="312" t="s">
        <v>38</v>
      </c>
      <c r="D11" s="292" t="s">
        <v>36</v>
      </c>
      <c r="E11" s="292" t="s">
        <v>22</v>
      </c>
      <c r="F11" s="292"/>
      <c r="G11" s="292" t="s">
        <v>25</v>
      </c>
      <c r="H11" s="306" t="s">
        <v>33</v>
      </c>
      <c r="I11" s="296" t="s">
        <v>26</v>
      </c>
      <c r="J11" s="298" t="s">
        <v>47</v>
      </c>
      <c r="K11" s="302" t="s">
        <v>48</v>
      </c>
      <c r="L11" s="290" t="s">
        <v>34</v>
      </c>
      <c r="M11" s="288" t="s">
        <v>35</v>
      </c>
      <c r="N11" s="284" t="s">
        <v>48</v>
      </c>
      <c r="O11" s="286" t="s">
        <v>36</v>
      </c>
      <c r="P11" s="286" t="s">
        <v>22</v>
      </c>
      <c r="Q11" s="286"/>
      <c r="R11" s="286" t="s">
        <v>25</v>
      </c>
      <c r="S11" s="286" t="s">
        <v>33</v>
      </c>
      <c r="T11" s="286" t="s">
        <v>26</v>
      </c>
      <c r="U11" s="282" t="s">
        <v>47</v>
      </c>
    </row>
    <row r="12" spans="1:21" s="162" customFormat="1" ht="129" customHeight="1" thickBot="1">
      <c r="A12" s="309"/>
      <c r="B12" s="311"/>
      <c r="C12" s="313"/>
      <c r="D12" s="293"/>
      <c r="E12" s="163" t="s">
        <v>21</v>
      </c>
      <c r="F12" s="164" t="s">
        <v>24</v>
      </c>
      <c r="G12" s="293"/>
      <c r="H12" s="307"/>
      <c r="I12" s="297"/>
      <c r="J12" s="299"/>
      <c r="K12" s="303"/>
      <c r="L12" s="291"/>
      <c r="M12" s="289"/>
      <c r="N12" s="285"/>
      <c r="O12" s="287"/>
      <c r="P12" s="175" t="s">
        <v>21</v>
      </c>
      <c r="Q12" s="176" t="s">
        <v>24</v>
      </c>
      <c r="R12" s="287"/>
      <c r="S12" s="287"/>
      <c r="T12" s="287"/>
      <c r="U12" s="283"/>
    </row>
    <row r="13" spans="1:22" ht="15">
      <c r="A13" s="32">
        <v>1</v>
      </c>
      <c r="B13" s="33" t="str">
        <f>'Штатное расписание'!C17</f>
        <v>Директор</v>
      </c>
      <c r="C13" s="34">
        <f>'Штатное расписание'!D17</f>
        <v>0</v>
      </c>
      <c r="D13" s="119">
        <f>'Штатное расписание'!E17</f>
        <v>0</v>
      </c>
      <c r="E13" s="235">
        <f>'Штатное расписание'!F17</f>
        <v>0</v>
      </c>
      <c r="F13" s="235">
        <f>'Штатное расписание'!G17</f>
        <v>0</v>
      </c>
      <c r="G13" s="235">
        <f>'Штатное расписание'!H17</f>
        <v>0</v>
      </c>
      <c r="H13" s="235">
        <f>'Штатное расписание'!I17</f>
        <v>0</v>
      </c>
      <c r="I13" s="235">
        <f>'Штатное расписание'!J17</f>
        <v>0</v>
      </c>
      <c r="J13" s="120">
        <f>SUM(D13:I13)</f>
        <v>0</v>
      </c>
      <c r="K13" s="171"/>
      <c r="L13" s="125" t="e">
        <f>ROUND(J13/C13*K13,2)</f>
        <v>#DIV/0!</v>
      </c>
      <c r="M13" s="35"/>
      <c r="N13" s="177"/>
      <c r="O13" s="178" t="e">
        <f>D13/C13*K13</f>
        <v>#DIV/0!</v>
      </c>
      <c r="P13" s="178">
        <f>E13</f>
        <v>0</v>
      </c>
      <c r="Q13" s="178">
        <f>F13</f>
        <v>0</v>
      </c>
      <c r="R13" s="178">
        <f>G13</f>
        <v>0</v>
      </c>
      <c r="S13" s="178">
        <f>H13</f>
        <v>0</v>
      </c>
      <c r="T13" s="178">
        <f>I13</f>
        <v>0</v>
      </c>
      <c r="U13" s="179" t="e">
        <f>SUM(O13:T13)</f>
        <v>#DIV/0!</v>
      </c>
      <c r="V13" s="132" t="e">
        <f>L13-U13</f>
        <v>#DIV/0!</v>
      </c>
    </row>
    <row r="14" spans="1:22" ht="14.25" customHeight="1">
      <c r="A14" s="36">
        <v>2</v>
      </c>
      <c r="B14" s="33" t="str">
        <f>'Штатное расписание'!C18</f>
        <v>Заместитель директора по УВР, ВР</v>
      </c>
      <c r="C14" s="34">
        <f>'Штатное расписание'!D18</f>
        <v>0</v>
      </c>
      <c r="D14" s="119">
        <f>'Штатное расписание'!E18</f>
        <v>0</v>
      </c>
      <c r="E14" s="235">
        <f>'Штатное расписание'!F18</f>
        <v>0</v>
      </c>
      <c r="F14" s="235">
        <f>'Штатное расписание'!G18</f>
        <v>0</v>
      </c>
      <c r="G14" s="235">
        <f>'Штатное расписание'!H18</f>
        <v>0</v>
      </c>
      <c r="H14" s="235">
        <f>'Штатное расписание'!I18</f>
        <v>0</v>
      </c>
      <c r="I14" s="235">
        <f>'Штатное расписание'!J18</f>
        <v>0</v>
      </c>
      <c r="J14" s="120">
        <f>SUM(D14:I14)</f>
        <v>0</v>
      </c>
      <c r="K14" s="116"/>
      <c r="L14" s="126" t="e">
        <f aca="true" t="shared" si="0" ref="L14:L49">ROUND(J14/C14*K14,2)</f>
        <v>#DIV/0!</v>
      </c>
      <c r="M14" s="35"/>
      <c r="N14" s="180"/>
      <c r="O14" s="172" t="e">
        <f aca="true" t="shared" si="1" ref="O14:O43">D14/C14*K14</f>
        <v>#DIV/0!</v>
      </c>
      <c r="P14" s="172">
        <f aca="true" t="shared" si="2" ref="P14:P43">E14</f>
        <v>0</v>
      </c>
      <c r="Q14" s="172">
        <f aca="true" t="shared" si="3" ref="Q14:Q43">F14</f>
        <v>0</v>
      </c>
      <c r="R14" s="172">
        <f aca="true" t="shared" si="4" ref="R14:R43">G14</f>
        <v>0</v>
      </c>
      <c r="S14" s="172">
        <f aca="true" t="shared" si="5" ref="S14:S43">H14</f>
        <v>0</v>
      </c>
      <c r="T14" s="172">
        <f aca="true" t="shared" si="6" ref="T14:T43">I14</f>
        <v>0</v>
      </c>
      <c r="U14" s="181" t="e">
        <f>SUM(O14:T14)</f>
        <v>#DIV/0!</v>
      </c>
      <c r="V14" s="132" t="e">
        <f aca="true" t="shared" si="7" ref="V14:V53">L14-U14</f>
        <v>#DIV/0!</v>
      </c>
    </row>
    <row r="15" spans="1:22" ht="14.25" customHeight="1">
      <c r="A15" s="32">
        <v>3</v>
      </c>
      <c r="B15" s="33" t="str">
        <f>'Штатное расписание'!C19</f>
        <v>Заместитель директора по ОБ</v>
      </c>
      <c r="C15" s="34">
        <f>'Штатное расписание'!D19</f>
        <v>0</v>
      </c>
      <c r="D15" s="119">
        <f>'Штатное расписание'!E19</f>
        <v>0</v>
      </c>
      <c r="E15" s="235">
        <f>'Штатное расписание'!F19</f>
        <v>0</v>
      </c>
      <c r="F15" s="235">
        <f>'Штатное расписание'!G19</f>
        <v>0</v>
      </c>
      <c r="G15" s="235">
        <f>'Штатное расписание'!H19</f>
        <v>0</v>
      </c>
      <c r="H15" s="235">
        <f>'Штатное расписание'!I19</f>
        <v>0</v>
      </c>
      <c r="I15" s="235">
        <f>'Штатное расписание'!J19</f>
        <v>0</v>
      </c>
      <c r="J15" s="120">
        <f>SUM(D15:I15)</f>
        <v>0</v>
      </c>
      <c r="K15" s="116"/>
      <c r="L15" s="126" t="e">
        <f t="shared" si="0"/>
        <v>#DIV/0!</v>
      </c>
      <c r="M15" s="35"/>
      <c r="N15" s="180"/>
      <c r="O15" s="172"/>
      <c r="P15" s="172"/>
      <c r="Q15" s="172"/>
      <c r="R15" s="172"/>
      <c r="S15" s="172"/>
      <c r="T15" s="172"/>
      <c r="U15" s="181"/>
      <c r="V15" s="132"/>
    </row>
    <row r="16" spans="1:22" ht="16.5" customHeight="1">
      <c r="A16" s="36">
        <v>4</v>
      </c>
      <c r="B16" s="33" t="str">
        <f>'Штатное расписание'!C20</f>
        <v>Заместитель директора по АХР</v>
      </c>
      <c r="C16" s="34">
        <f>'Штатное расписание'!D20</f>
        <v>0</v>
      </c>
      <c r="D16" s="119">
        <f>'Штатное расписание'!E20</f>
        <v>0</v>
      </c>
      <c r="E16" s="235">
        <f>'Штатное расписание'!F20</f>
        <v>0</v>
      </c>
      <c r="F16" s="235">
        <f>'Штатное расписание'!G20</f>
        <v>0</v>
      </c>
      <c r="G16" s="235">
        <f>'Штатное расписание'!H20</f>
        <v>0</v>
      </c>
      <c r="H16" s="235">
        <f>'Штатное расписание'!I20</f>
        <v>0</v>
      </c>
      <c r="I16" s="235">
        <f>'Штатное расписание'!J20</f>
        <v>0</v>
      </c>
      <c r="J16" s="120">
        <f aca="true" t="shared" si="8" ref="J16:J49">SUM(D16:I16)</f>
        <v>0</v>
      </c>
      <c r="K16" s="116"/>
      <c r="L16" s="126" t="e">
        <f t="shared" si="0"/>
        <v>#DIV/0!</v>
      </c>
      <c r="M16" s="35"/>
      <c r="N16" s="180"/>
      <c r="O16" s="172" t="e">
        <f t="shared" si="1"/>
        <v>#DIV/0!</v>
      </c>
      <c r="P16" s="172">
        <f t="shared" si="2"/>
        <v>0</v>
      </c>
      <c r="Q16" s="172">
        <f t="shared" si="3"/>
        <v>0</v>
      </c>
      <c r="R16" s="172">
        <f t="shared" si="4"/>
        <v>0</v>
      </c>
      <c r="S16" s="172">
        <f t="shared" si="5"/>
        <v>0</v>
      </c>
      <c r="T16" s="172">
        <f t="shared" si="6"/>
        <v>0</v>
      </c>
      <c r="U16" s="181" t="e">
        <f>SUM(O16:T16)</f>
        <v>#DIV/0!</v>
      </c>
      <c r="V16" s="132" t="e">
        <f t="shared" si="7"/>
        <v>#DIV/0!</v>
      </c>
    </row>
    <row r="17" spans="1:22" ht="15">
      <c r="A17" s="32">
        <v>5</v>
      </c>
      <c r="B17" s="33" t="str">
        <f>'Штатное расписание'!C21</f>
        <v>Главный бухгалтер</v>
      </c>
      <c r="C17" s="34">
        <f>'Штатное расписание'!D21</f>
        <v>0</v>
      </c>
      <c r="D17" s="119">
        <f>'Штатное расписание'!E21</f>
        <v>0</v>
      </c>
      <c r="E17" s="235">
        <f>'Штатное расписание'!F21</f>
        <v>0</v>
      </c>
      <c r="F17" s="235">
        <f>'Штатное расписание'!G21</f>
        <v>0</v>
      </c>
      <c r="G17" s="235">
        <f>'Штатное расписание'!H21</f>
        <v>0</v>
      </c>
      <c r="H17" s="235">
        <f>'Штатное расписание'!I21</f>
        <v>0</v>
      </c>
      <c r="I17" s="235">
        <f>'Штатное расписание'!J21</f>
        <v>0</v>
      </c>
      <c r="J17" s="120">
        <f t="shared" si="8"/>
        <v>0</v>
      </c>
      <c r="K17" s="116"/>
      <c r="L17" s="126" t="e">
        <f t="shared" si="0"/>
        <v>#DIV/0!</v>
      </c>
      <c r="M17" s="35"/>
      <c r="N17" s="180"/>
      <c r="O17" s="172" t="e">
        <f t="shared" si="1"/>
        <v>#DIV/0!</v>
      </c>
      <c r="P17" s="172">
        <f t="shared" si="2"/>
        <v>0</v>
      </c>
      <c r="Q17" s="172">
        <f t="shared" si="3"/>
        <v>0</v>
      </c>
      <c r="R17" s="172">
        <f t="shared" si="4"/>
        <v>0</v>
      </c>
      <c r="S17" s="172">
        <f t="shared" si="5"/>
        <v>0</v>
      </c>
      <c r="T17" s="172">
        <f t="shared" si="6"/>
        <v>0</v>
      </c>
      <c r="U17" s="181" t="e">
        <f aca="true" t="shared" si="9" ref="U17:U43">SUM(O17:T17)</f>
        <v>#DIV/0!</v>
      </c>
      <c r="V17" s="132" t="e">
        <f t="shared" si="7"/>
        <v>#DIV/0!</v>
      </c>
    </row>
    <row r="18" spans="1:22" ht="15">
      <c r="A18" s="36">
        <v>6</v>
      </c>
      <c r="B18" s="33" t="str">
        <f>'Штатное расписание'!C22</f>
        <v>Заведующий библиотекой</v>
      </c>
      <c r="C18" s="34">
        <f>'Штатное расписание'!D22</f>
        <v>0</v>
      </c>
      <c r="D18" s="119">
        <f>'Штатное расписание'!E22</f>
        <v>0</v>
      </c>
      <c r="E18" s="235">
        <f>'Штатное расписание'!F22</f>
        <v>0</v>
      </c>
      <c r="F18" s="235">
        <f>'Штатное расписание'!G22</f>
        <v>0</v>
      </c>
      <c r="G18" s="235">
        <f>'Штатное расписание'!H22</f>
        <v>0</v>
      </c>
      <c r="H18" s="235">
        <f>'Штатное расписание'!I22</f>
        <v>0</v>
      </c>
      <c r="I18" s="235">
        <f>'Штатное расписание'!J22</f>
        <v>0</v>
      </c>
      <c r="J18" s="120">
        <f t="shared" si="8"/>
        <v>0</v>
      </c>
      <c r="K18" s="116"/>
      <c r="L18" s="126" t="e">
        <f t="shared" si="0"/>
        <v>#DIV/0!</v>
      </c>
      <c r="M18" s="35"/>
      <c r="N18" s="180"/>
      <c r="O18" s="172" t="e">
        <f t="shared" si="1"/>
        <v>#DIV/0!</v>
      </c>
      <c r="P18" s="172">
        <f t="shared" si="2"/>
        <v>0</v>
      </c>
      <c r="Q18" s="172">
        <f t="shared" si="3"/>
        <v>0</v>
      </c>
      <c r="R18" s="172">
        <f t="shared" si="4"/>
        <v>0</v>
      </c>
      <c r="S18" s="172">
        <f t="shared" si="5"/>
        <v>0</v>
      </c>
      <c r="T18" s="172">
        <f t="shared" si="6"/>
        <v>0</v>
      </c>
      <c r="U18" s="181" t="e">
        <f t="shared" si="9"/>
        <v>#DIV/0!</v>
      </c>
      <c r="V18" s="132" t="e">
        <f t="shared" si="7"/>
        <v>#DIV/0!</v>
      </c>
    </row>
    <row r="19" spans="1:22" ht="15">
      <c r="A19" s="32">
        <v>7</v>
      </c>
      <c r="B19" s="33" t="str">
        <f>'Штатное расписание'!C23</f>
        <v>Учитель </v>
      </c>
      <c r="C19" s="34">
        <f>'Штатное расписание'!D24</f>
        <v>0</v>
      </c>
      <c r="D19" s="119">
        <f>'Штатное расписание'!E23</f>
        <v>0</v>
      </c>
      <c r="E19" s="235">
        <f>'Штатное расписание'!F23</f>
        <v>0</v>
      </c>
      <c r="F19" s="235">
        <f>'Штатное расписание'!G23</f>
        <v>0</v>
      </c>
      <c r="G19" s="235">
        <f>'Штатное расписание'!H23</f>
        <v>0</v>
      </c>
      <c r="H19" s="235">
        <f>'Штатное расписание'!I23</f>
        <v>0</v>
      </c>
      <c r="I19" s="235">
        <f>'Штатное расписание'!J23</f>
        <v>0</v>
      </c>
      <c r="J19" s="120">
        <f t="shared" si="8"/>
        <v>0</v>
      </c>
      <c r="K19" s="116"/>
      <c r="L19" s="126" t="e">
        <f t="shared" si="0"/>
        <v>#DIV/0!</v>
      </c>
      <c r="M19" s="35"/>
      <c r="N19" s="180"/>
      <c r="O19" s="172" t="e">
        <f t="shared" si="1"/>
        <v>#DIV/0!</v>
      </c>
      <c r="P19" s="172">
        <f t="shared" si="2"/>
        <v>0</v>
      </c>
      <c r="Q19" s="172">
        <f t="shared" si="3"/>
        <v>0</v>
      </c>
      <c r="R19" s="172">
        <f t="shared" si="4"/>
        <v>0</v>
      </c>
      <c r="S19" s="172">
        <f t="shared" si="5"/>
        <v>0</v>
      </c>
      <c r="T19" s="172">
        <f>I19</f>
        <v>0</v>
      </c>
      <c r="U19" s="181" t="e">
        <f t="shared" si="9"/>
        <v>#DIV/0!</v>
      </c>
      <c r="V19" s="132" t="e">
        <f t="shared" si="7"/>
        <v>#DIV/0!</v>
      </c>
    </row>
    <row r="20" spans="1:22" ht="15">
      <c r="A20" s="36">
        <v>8</v>
      </c>
      <c r="B20" s="33" t="str">
        <f>'Штатное расписание'!C25</f>
        <v>Учитель (надомное обучение, обучение в больницах, СИЗО и т.п.) </v>
      </c>
      <c r="C20" s="34">
        <f>'Штатное расписание'!D26</f>
        <v>0</v>
      </c>
      <c r="D20" s="119">
        <f>'Штатное расписание'!E25</f>
        <v>0</v>
      </c>
      <c r="E20" s="235">
        <f>'Штатное расписание'!F25</f>
        <v>0</v>
      </c>
      <c r="F20" s="235">
        <f>'Штатное расписание'!G25</f>
        <v>0</v>
      </c>
      <c r="G20" s="235">
        <f>'Штатное расписание'!H25</f>
        <v>0</v>
      </c>
      <c r="H20" s="235">
        <f>'Штатное расписание'!I25</f>
        <v>0</v>
      </c>
      <c r="I20" s="235">
        <f>'Штатное расписание'!J25</f>
        <v>0</v>
      </c>
      <c r="J20" s="120">
        <f t="shared" si="8"/>
        <v>0</v>
      </c>
      <c r="K20" s="116"/>
      <c r="L20" s="126" t="e">
        <f t="shared" si="0"/>
        <v>#DIV/0!</v>
      </c>
      <c r="M20" s="35"/>
      <c r="N20" s="180"/>
      <c r="O20" s="172"/>
      <c r="P20" s="172"/>
      <c r="Q20" s="172"/>
      <c r="R20" s="172"/>
      <c r="S20" s="172"/>
      <c r="T20" s="172"/>
      <c r="U20" s="181">
        <f t="shared" si="9"/>
        <v>0</v>
      </c>
      <c r="V20" s="132" t="e">
        <f t="shared" si="7"/>
        <v>#DIV/0!</v>
      </c>
    </row>
    <row r="21" spans="1:22" ht="15">
      <c r="A21" s="32">
        <v>9</v>
      </c>
      <c r="B21" s="33" t="str">
        <f>'Штатное расписание'!C27</f>
        <v>Учитель-логопед</v>
      </c>
      <c r="C21" s="34">
        <f>'Штатное расписание'!D27</f>
        <v>0</v>
      </c>
      <c r="D21" s="119">
        <f>'Штатное расписание'!E27</f>
        <v>0</v>
      </c>
      <c r="E21" s="235">
        <f>'Штатное расписание'!F27</f>
        <v>0</v>
      </c>
      <c r="F21" s="235">
        <f>'Штатное расписание'!G27</f>
        <v>0</v>
      </c>
      <c r="G21" s="235">
        <f>'Штатное расписание'!H27</f>
        <v>0</v>
      </c>
      <c r="H21" s="235">
        <f>'Штатное расписание'!I27</f>
        <v>0</v>
      </c>
      <c r="I21" s="235">
        <f>'Штатное расписание'!J27</f>
        <v>0</v>
      </c>
      <c r="J21" s="120">
        <f t="shared" si="8"/>
        <v>0</v>
      </c>
      <c r="K21" s="116"/>
      <c r="L21" s="126" t="e">
        <f t="shared" si="0"/>
        <v>#DIV/0!</v>
      </c>
      <c r="M21" s="35"/>
      <c r="N21" s="180"/>
      <c r="O21" s="172"/>
      <c r="P21" s="172"/>
      <c r="Q21" s="172"/>
      <c r="R21" s="172"/>
      <c r="S21" s="172"/>
      <c r="T21" s="172"/>
      <c r="U21" s="181">
        <f t="shared" si="9"/>
        <v>0</v>
      </c>
      <c r="V21" s="132" t="e">
        <f t="shared" si="7"/>
        <v>#DIV/0!</v>
      </c>
    </row>
    <row r="22" spans="1:22" ht="15">
      <c r="A22" s="36">
        <v>10</v>
      </c>
      <c r="B22" s="33" t="str">
        <f>'Штатное расписание'!C28</f>
        <v>Педагог-психолог </v>
      </c>
      <c r="C22" s="34">
        <f>'Штатное расписание'!D28</f>
        <v>0</v>
      </c>
      <c r="D22" s="119">
        <f>'Штатное расписание'!E28</f>
        <v>0</v>
      </c>
      <c r="E22" s="235">
        <f>'Штатное расписание'!F28</f>
        <v>0</v>
      </c>
      <c r="F22" s="235">
        <f>'Штатное расписание'!G28</f>
        <v>0</v>
      </c>
      <c r="G22" s="235">
        <f>'Штатное расписание'!H28</f>
        <v>0</v>
      </c>
      <c r="H22" s="235">
        <f>'Штатное расписание'!I28</f>
        <v>0</v>
      </c>
      <c r="I22" s="235">
        <f>'Штатное расписание'!J28</f>
        <v>0</v>
      </c>
      <c r="J22" s="120">
        <f t="shared" si="8"/>
        <v>0</v>
      </c>
      <c r="K22" s="116"/>
      <c r="L22" s="126" t="e">
        <f t="shared" si="0"/>
        <v>#DIV/0!</v>
      </c>
      <c r="M22" s="35" t="s">
        <v>88</v>
      </c>
      <c r="N22" s="180"/>
      <c r="O22" s="172" t="e">
        <f t="shared" si="1"/>
        <v>#DIV/0!</v>
      </c>
      <c r="P22" s="172">
        <f t="shared" si="2"/>
        <v>0</v>
      </c>
      <c r="Q22" s="172">
        <f t="shared" si="3"/>
        <v>0</v>
      </c>
      <c r="R22" s="172">
        <f t="shared" si="4"/>
        <v>0</v>
      </c>
      <c r="S22" s="172">
        <f t="shared" si="5"/>
        <v>0</v>
      </c>
      <c r="T22" s="172">
        <f t="shared" si="6"/>
        <v>0</v>
      </c>
      <c r="U22" s="181" t="e">
        <f t="shared" si="9"/>
        <v>#DIV/0!</v>
      </c>
      <c r="V22" s="132" t="e">
        <f t="shared" si="7"/>
        <v>#DIV/0!</v>
      </c>
    </row>
    <row r="23" spans="1:22" ht="15">
      <c r="A23" s="32">
        <v>11</v>
      </c>
      <c r="B23" s="33" t="str">
        <f>'Штатное расписание'!C29</f>
        <v>Социальный педагог</v>
      </c>
      <c r="C23" s="34">
        <f>'Штатное расписание'!D29</f>
        <v>0</v>
      </c>
      <c r="D23" s="119">
        <f>'Штатное расписание'!E29</f>
        <v>0</v>
      </c>
      <c r="E23" s="235">
        <f>'Штатное расписание'!F29</f>
        <v>0</v>
      </c>
      <c r="F23" s="235">
        <f>'Штатное расписание'!G29</f>
        <v>0</v>
      </c>
      <c r="G23" s="235">
        <f>'Штатное расписание'!H29</f>
        <v>0</v>
      </c>
      <c r="H23" s="235">
        <f>'Штатное расписание'!I29</f>
        <v>0</v>
      </c>
      <c r="I23" s="235">
        <f>'Штатное расписание'!J29</f>
        <v>0</v>
      </c>
      <c r="J23" s="120">
        <f t="shared" si="8"/>
        <v>0</v>
      </c>
      <c r="K23" s="116"/>
      <c r="L23" s="126" t="e">
        <f t="shared" si="0"/>
        <v>#DIV/0!</v>
      </c>
      <c r="M23" s="35"/>
      <c r="N23" s="180"/>
      <c r="O23" s="172" t="e">
        <f t="shared" si="1"/>
        <v>#DIV/0!</v>
      </c>
      <c r="P23" s="172">
        <f t="shared" si="2"/>
        <v>0</v>
      </c>
      <c r="Q23" s="172">
        <f t="shared" si="3"/>
        <v>0</v>
      </c>
      <c r="R23" s="172">
        <f t="shared" si="4"/>
        <v>0</v>
      </c>
      <c r="S23" s="172">
        <f t="shared" si="5"/>
        <v>0</v>
      </c>
      <c r="T23" s="172">
        <f t="shared" si="6"/>
        <v>0</v>
      </c>
      <c r="U23" s="181" t="e">
        <f t="shared" si="9"/>
        <v>#DIV/0!</v>
      </c>
      <c r="V23" s="132" t="e">
        <f t="shared" si="7"/>
        <v>#DIV/0!</v>
      </c>
    </row>
    <row r="24" spans="1:22" ht="15">
      <c r="A24" s="36">
        <v>12</v>
      </c>
      <c r="B24" s="33" t="str">
        <f>'Штатное расписание'!C30</f>
        <v>Педагог - организатор, методист</v>
      </c>
      <c r="C24" s="34">
        <f>'Штатное расписание'!D30</f>
        <v>0</v>
      </c>
      <c r="D24" s="119">
        <f>'Штатное расписание'!E30</f>
        <v>0</v>
      </c>
      <c r="E24" s="235">
        <f>'Штатное расписание'!F30</f>
        <v>0</v>
      </c>
      <c r="F24" s="235">
        <f>'Штатное расписание'!G30</f>
        <v>0</v>
      </c>
      <c r="G24" s="235">
        <f>'Штатное расписание'!H30</f>
        <v>0</v>
      </c>
      <c r="H24" s="235">
        <f>'Штатное расписание'!I30</f>
        <v>0</v>
      </c>
      <c r="I24" s="235">
        <f>'Штатное расписание'!J30</f>
        <v>0</v>
      </c>
      <c r="J24" s="120">
        <f t="shared" si="8"/>
        <v>0</v>
      </c>
      <c r="K24" s="116"/>
      <c r="L24" s="126" t="e">
        <f t="shared" si="0"/>
        <v>#DIV/0!</v>
      </c>
      <c r="M24" s="35"/>
      <c r="N24" s="180"/>
      <c r="O24" s="172" t="e">
        <f t="shared" si="1"/>
        <v>#DIV/0!</v>
      </c>
      <c r="P24" s="172">
        <f t="shared" si="2"/>
        <v>0</v>
      </c>
      <c r="Q24" s="172">
        <f t="shared" si="3"/>
        <v>0</v>
      </c>
      <c r="R24" s="172">
        <f t="shared" si="4"/>
        <v>0</v>
      </c>
      <c r="S24" s="172">
        <f t="shared" si="5"/>
        <v>0</v>
      </c>
      <c r="T24" s="172">
        <f t="shared" si="6"/>
        <v>0</v>
      </c>
      <c r="U24" s="181" t="e">
        <f t="shared" si="9"/>
        <v>#DIV/0!</v>
      </c>
      <c r="V24" s="132" t="e">
        <f t="shared" si="7"/>
        <v>#DIV/0!</v>
      </c>
    </row>
    <row r="25" spans="1:22" ht="15">
      <c r="A25" s="32">
        <v>13</v>
      </c>
      <c r="B25" s="33" t="str">
        <f>'Штатное расписание'!C31</f>
        <v>Воспитатель</v>
      </c>
      <c r="C25" s="34">
        <f>'Штатное расписание'!D31</f>
        <v>0</v>
      </c>
      <c r="D25" s="119">
        <f>'Штатное расписание'!E31</f>
        <v>0</v>
      </c>
      <c r="E25" s="235">
        <f>'Штатное расписание'!F31</f>
        <v>0</v>
      </c>
      <c r="F25" s="235">
        <f>'Штатное расписание'!G31</f>
        <v>0</v>
      </c>
      <c r="G25" s="235">
        <f>'Штатное расписание'!H31</f>
        <v>0</v>
      </c>
      <c r="H25" s="235">
        <f>'Штатное расписание'!I31</f>
        <v>0</v>
      </c>
      <c r="I25" s="235">
        <f>'Штатное расписание'!J31</f>
        <v>0</v>
      </c>
      <c r="J25" s="120">
        <f t="shared" si="8"/>
        <v>0</v>
      </c>
      <c r="K25" s="116"/>
      <c r="L25" s="126" t="e">
        <f t="shared" si="0"/>
        <v>#DIV/0!</v>
      </c>
      <c r="M25" s="35"/>
      <c r="N25" s="180"/>
      <c r="O25" s="172"/>
      <c r="P25" s="172"/>
      <c r="Q25" s="172"/>
      <c r="R25" s="172"/>
      <c r="S25" s="172"/>
      <c r="T25" s="172"/>
      <c r="U25" s="181">
        <f t="shared" si="9"/>
        <v>0</v>
      </c>
      <c r="V25" s="132" t="e">
        <f t="shared" si="7"/>
        <v>#DIV/0!</v>
      </c>
    </row>
    <row r="26" spans="1:22" ht="15">
      <c r="A26" s="36">
        <v>14</v>
      </c>
      <c r="B26" s="33" t="str">
        <f>'Штатное расписание'!C32</f>
        <v>Педагог дополнительного образования</v>
      </c>
      <c r="C26" s="34">
        <f>'Штатное расписание'!D32</f>
        <v>0</v>
      </c>
      <c r="D26" s="119">
        <f>'Штатное расписание'!E32</f>
        <v>0</v>
      </c>
      <c r="E26" s="235">
        <f>'Штатное расписание'!F32</f>
        <v>0</v>
      </c>
      <c r="F26" s="235">
        <f>'Штатное расписание'!G32</f>
        <v>0</v>
      </c>
      <c r="G26" s="235">
        <f>'Штатное расписание'!H32</f>
        <v>0</v>
      </c>
      <c r="H26" s="235">
        <f>'Штатное расписание'!I32</f>
        <v>0</v>
      </c>
      <c r="I26" s="235">
        <f>'Штатное расписание'!J32</f>
        <v>0</v>
      </c>
      <c r="J26" s="120">
        <f t="shared" si="8"/>
        <v>0</v>
      </c>
      <c r="K26" s="116"/>
      <c r="L26" s="126" t="e">
        <f t="shared" si="0"/>
        <v>#DIV/0!</v>
      </c>
      <c r="M26" s="35"/>
      <c r="N26" s="180"/>
      <c r="O26" s="172"/>
      <c r="P26" s="172"/>
      <c r="Q26" s="172"/>
      <c r="R26" s="172"/>
      <c r="S26" s="172"/>
      <c r="T26" s="172"/>
      <c r="U26" s="181">
        <f t="shared" si="9"/>
        <v>0</v>
      </c>
      <c r="V26" s="132" t="e">
        <f t="shared" si="7"/>
        <v>#DIV/0!</v>
      </c>
    </row>
    <row r="27" spans="1:22" ht="15">
      <c r="A27" s="32">
        <v>15</v>
      </c>
      <c r="B27" s="33" t="str">
        <f>'Штатное расписание'!C33</f>
        <v>Преподаватель ОБЖ</v>
      </c>
      <c r="C27" s="34">
        <f>'Штатное расписание'!D33</f>
        <v>0</v>
      </c>
      <c r="D27" s="119">
        <f>'Штатное расписание'!E33</f>
        <v>0</v>
      </c>
      <c r="E27" s="235">
        <f>'Штатное расписание'!F33</f>
        <v>0</v>
      </c>
      <c r="F27" s="235">
        <f>'Штатное расписание'!G33</f>
        <v>0</v>
      </c>
      <c r="G27" s="235">
        <f>'Штатное расписание'!H33</f>
        <v>0</v>
      </c>
      <c r="H27" s="235">
        <f>'Штатное расписание'!I33</f>
        <v>0</v>
      </c>
      <c r="I27" s="235">
        <f>'Штатное расписание'!J33</f>
        <v>0</v>
      </c>
      <c r="J27" s="120">
        <f t="shared" si="8"/>
        <v>0</v>
      </c>
      <c r="K27" s="116"/>
      <c r="L27" s="126"/>
      <c r="M27" s="35"/>
      <c r="N27" s="180"/>
      <c r="O27" s="172"/>
      <c r="P27" s="172"/>
      <c r="Q27" s="172"/>
      <c r="R27" s="172"/>
      <c r="S27" s="172"/>
      <c r="T27" s="172"/>
      <c r="U27" s="181"/>
      <c r="V27" s="132"/>
    </row>
    <row r="28" spans="1:22" ht="15">
      <c r="A28" s="36">
        <v>16</v>
      </c>
      <c r="B28" s="33" t="str">
        <f>'Штатное расписание'!C34</f>
        <v>Инструктор по физкультуре</v>
      </c>
      <c r="C28" s="34">
        <f>'Штатное расписание'!D34</f>
        <v>0</v>
      </c>
      <c r="D28" s="119">
        <f>'Штатное расписание'!E34</f>
        <v>0</v>
      </c>
      <c r="E28" s="235">
        <f>'Штатное расписание'!F34</f>
        <v>0</v>
      </c>
      <c r="F28" s="235">
        <f>'Штатное расписание'!G34</f>
        <v>0</v>
      </c>
      <c r="G28" s="235">
        <f>'Штатное расписание'!H34</f>
        <v>0</v>
      </c>
      <c r="H28" s="235">
        <f>'Штатное расписание'!I34</f>
        <v>0</v>
      </c>
      <c r="I28" s="235">
        <f>'Штатное расписание'!J34</f>
        <v>0</v>
      </c>
      <c r="J28" s="120">
        <f t="shared" si="8"/>
        <v>0</v>
      </c>
      <c r="K28" s="116"/>
      <c r="L28" s="126"/>
      <c r="M28" s="35"/>
      <c r="N28" s="180"/>
      <c r="O28" s="172"/>
      <c r="P28" s="172"/>
      <c r="Q28" s="172"/>
      <c r="R28" s="172"/>
      <c r="S28" s="172"/>
      <c r="T28" s="172"/>
      <c r="U28" s="181"/>
      <c r="V28" s="132"/>
    </row>
    <row r="29" spans="1:22" ht="15">
      <c r="A29" s="32">
        <v>17</v>
      </c>
      <c r="B29" s="33" t="str">
        <f>'Штатное расписание'!C35</f>
        <v>Концертмейстер</v>
      </c>
      <c r="C29" s="34">
        <f>'Штатное расписание'!D35</f>
        <v>0</v>
      </c>
      <c r="D29" s="119">
        <f>'Штатное расписание'!E35</f>
        <v>0</v>
      </c>
      <c r="E29" s="235">
        <f>'Штатное расписание'!F35</f>
        <v>0</v>
      </c>
      <c r="F29" s="235">
        <f>'Штатное расписание'!G35</f>
        <v>0</v>
      </c>
      <c r="G29" s="235">
        <f>'Штатное расписание'!H35</f>
        <v>0</v>
      </c>
      <c r="H29" s="235">
        <f>'Штатное расписание'!I35</f>
        <v>0</v>
      </c>
      <c r="I29" s="235">
        <f>'Штатное расписание'!J35</f>
        <v>0</v>
      </c>
      <c r="J29" s="120">
        <f t="shared" si="8"/>
        <v>0</v>
      </c>
      <c r="K29" s="116"/>
      <c r="L29" s="126" t="e">
        <f t="shared" si="0"/>
        <v>#DIV/0!</v>
      </c>
      <c r="M29" s="35"/>
      <c r="N29" s="180"/>
      <c r="O29" s="172"/>
      <c r="P29" s="172"/>
      <c r="Q29" s="172"/>
      <c r="R29" s="172"/>
      <c r="S29" s="172"/>
      <c r="T29" s="172"/>
      <c r="U29" s="181">
        <f t="shared" si="9"/>
        <v>0</v>
      </c>
      <c r="V29" s="132" t="e">
        <f t="shared" si="7"/>
        <v>#DIV/0!</v>
      </c>
    </row>
    <row r="30" spans="1:22" ht="15">
      <c r="A30" s="36">
        <v>18</v>
      </c>
      <c r="B30" s="33" t="str">
        <f>'Штатное расписание'!C36</f>
        <v>Тьютор</v>
      </c>
      <c r="C30" s="34">
        <f>'Штатное расписание'!D36</f>
        <v>0</v>
      </c>
      <c r="D30" s="119">
        <f>'Штатное расписание'!E36</f>
        <v>0</v>
      </c>
      <c r="E30" s="235">
        <f>'Штатное расписание'!F36</f>
        <v>0</v>
      </c>
      <c r="F30" s="235">
        <f>'Штатное расписание'!G36</f>
        <v>0</v>
      </c>
      <c r="G30" s="235">
        <f>'Штатное расписание'!H36</f>
        <v>0</v>
      </c>
      <c r="H30" s="235">
        <f>'Штатное расписание'!I36</f>
        <v>0</v>
      </c>
      <c r="I30" s="235">
        <f>'Штатное расписание'!J36</f>
        <v>0</v>
      </c>
      <c r="J30" s="120">
        <f t="shared" si="8"/>
        <v>0</v>
      </c>
      <c r="K30" s="116"/>
      <c r="L30" s="126" t="e">
        <f t="shared" si="0"/>
        <v>#DIV/0!</v>
      </c>
      <c r="M30" s="35"/>
      <c r="N30" s="180"/>
      <c r="O30" s="172" t="e">
        <f t="shared" si="1"/>
        <v>#DIV/0!</v>
      </c>
      <c r="P30" s="172">
        <f t="shared" si="2"/>
        <v>0</v>
      </c>
      <c r="Q30" s="172">
        <f t="shared" si="3"/>
        <v>0</v>
      </c>
      <c r="R30" s="172">
        <f t="shared" si="4"/>
        <v>0</v>
      </c>
      <c r="S30" s="172">
        <f t="shared" si="5"/>
        <v>0</v>
      </c>
      <c r="T30" s="172">
        <f t="shared" si="6"/>
        <v>0</v>
      </c>
      <c r="U30" s="181" t="e">
        <f t="shared" si="9"/>
        <v>#DIV/0!</v>
      </c>
      <c r="V30" s="132" t="e">
        <f t="shared" si="7"/>
        <v>#DIV/0!</v>
      </c>
    </row>
    <row r="31" spans="1:22" ht="15">
      <c r="A31" s="32">
        <v>19</v>
      </c>
      <c r="B31" s="33" t="str">
        <f>'Штатное расписание'!C37</f>
        <v>Экономист</v>
      </c>
      <c r="C31" s="34">
        <f>'Штатное расписание'!D37</f>
        <v>0</v>
      </c>
      <c r="D31" s="119">
        <f>'Штатное расписание'!E37</f>
        <v>0</v>
      </c>
      <c r="E31" s="235">
        <f>'Штатное расписание'!F37</f>
        <v>0</v>
      </c>
      <c r="F31" s="235">
        <f>'Штатное расписание'!G37</f>
        <v>0</v>
      </c>
      <c r="G31" s="235">
        <f>'Штатное расписание'!H37</f>
        <v>0</v>
      </c>
      <c r="H31" s="235">
        <f>'Штатное расписание'!I37</f>
        <v>0</v>
      </c>
      <c r="I31" s="235">
        <f>'Штатное расписание'!J37</f>
        <v>0</v>
      </c>
      <c r="J31" s="120">
        <f t="shared" si="8"/>
        <v>0</v>
      </c>
      <c r="K31" s="116"/>
      <c r="L31" s="126" t="e">
        <f t="shared" si="0"/>
        <v>#DIV/0!</v>
      </c>
      <c r="M31" s="35"/>
      <c r="N31" s="180"/>
      <c r="O31" s="172" t="e">
        <f t="shared" si="1"/>
        <v>#DIV/0!</v>
      </c>
      <c r="P31" s="172">
        <f t="shared" si="2"/>
        <v>0</v>
      </c>
      <c r="Q31" s="172">
        <f t="shared" si="3"/>
        <v>0</v>
      </c>
      <c r="R31" s="172">
        <f t="shared" si="4"/>
        <v>0</v>
      </c>
      <c r="S31" s="172">
        <f t="shared" si="5"/>
        <v>0</v>
      </c>
      <c r="T31" s="172">
        <f t="shared" si="6"/>
        <v>0</v>
      </c>
      <c r="U31" s="181" t="e">
        <f t="shared" si="9"/>
        <v>#DIV/0!</v>
      </c>
      <c r="V31" s="132" t="e">
        <f t="shared" si="7"/>
        <v>#DIV/0!</v>
      </c>
    </row>
    <row r="32" spans="1:22" ht="15">
      <c r="A32" s="36">
        <v>20</v>
      </c>
      <c r="B32" s="33" t="str">
        <f>'Штатное расписание'!C38</f>
        <v>Секретарь (делопроизводитель)</v>
      </c>
      <c r="C32" s="34">
        <f>'Штатное расписание'!D38</f>
        <v>0</v>
      </c>
      <c r="D32" s="119">
        <f>'Штатное расписание'!E38</f>
        <v>0</v>
      </c>
      <c r="E32" s="235">
        <f>'Штатное расписание'!F38</f>
        <v>0</v>
      </c>
      <c r="F32" s="235">
        <f>'Штатное расписание'!G38</f>
        <v>0</v>
      </c>
      <c r="G32" s="235">
        <f>'Штатное расписание'!H38</f>
        <v>0</v>
      </c>
      <c r="H32" s="235">
        <f>'Штатное расписание'!I38</f>
        <v>0</v>
      </c>
      <c r="I32" s="235">
        <f>'Штатное расписание'!J38</f>
        <v>0</v>
      </c>
      <c r="J32" s="120">
        <f t="shared" si="8"/>
        <v>0</v>
      </c>
      <c r="K32" s="116"/>
      <c r="L32" s="126"/>
      <c r="M32" s="35"/>
      <c r="N32" s="180"/>
      <c r="O32" s="172"/>
      <c r="P32" s="172"/>
      <c r="Q32" s="172"/>
      <c r="R32" s="172"/>
      <c r="S32" s="172"/>
      <c r="T32" s="172"/>
      <c r="U32" s="181"/>
      <c r="V32" s="132"/>
    </row>
    <row r="33" spans="1:22" ht="15">
      <c r="A33" s="32">
        <v>21</v>
      </c>
      <c r="B33" s="33" t="str">
        <f>'Штатное расписание'!C39</f>
        <v>Бухгалтер</v>
      </c>
      <c r="C33" s="34">
        <f>'Штатное расписание'!D39</f>
        <v>0</v>
      </c>
      <c r="D33" s="119">
        <f>'Штатное расписание'!E39</f>
        <v>0</v>
      </c>
      <c r="E33" s="235">
        <f>'Штатное расписание'!F39</f>
        <v>0</v>
      </c>
      <c r="F33" s="235">
        <f>'Штатное расписание'!G39</f>
        <v>0</v>
      </c>
      <c r="G33" s="235">
        <f>'Штатное расписание'!H39</f>
        <v>0</v>
      </c>
      <c r="H33" s="235">
        <f>'Штатное расписание'!I39</f>
        <v>0</v>
      </c>
      <c r="I33" s="235">
        <f>'Штатное расписание'!J39</f>
        <v>0</v>
      </c>
      <c r="J33" s="120">
        <f t="shared" si="8"/>
        <v>0</v>
      </c>
      <c r="K33" s="116"/>
      <c r="L33" s="126" t="e">
        <f t="shared" si="0"/>
        <v>#DIV/0!</v>
      </c>
      <c r="M33" s="35"/>
      <c r="N33" s="180"/>
      <c r="O33" s="172"/>
      <c r="P33" s="172"/>
      <c r="Q33" s="172"/>
      <c r="R33" s="172"/>
      <c r="S33" s="172"/>
      <c r="T33" s="172"/>
      <c r="U33" s="181">
        <f t="shared" si="9"/>
        <v>0</v>
      </c>
      <c r="V33" s="132" t="e">
        <f t="shared" si="7"/>
        <v>#DIV/0!</v>
      </c>
    </row>
    <row r="34" spans="1:22" ht="15">
      <c r="A34" s="36">
        <v>22</v>
      </c>
      <c r="B34" s="33" t="str">
        <f>'Штатное расписание'!C40</f>
        <v>Контрактный управляющий</v>
      </c>
      <c r="C34" s="34">
        <f>'Штатное расписание'!D40</f>
        <v>0</v>
      </c>
      <c r="D34" s="119">
        <f>'Штатное расписание'!E40</f>
        <v>0</v>
      </c>
      <c r="E34" s="235">
        <f>'Штатное расписание'!F40</f>
        <v>0</v>
      </c>
      <c r="F34" s="235">
        <f>'Штатное расписание'!G40</f>
        <v>0</v>
      </c>
      <c r="G34" s="235">
        <f>'Штатное расписание'!H40</f>
        <v>0</v>
      </c>
      <c r="H34" s="235">
        <f>'Штатное расписание'!I40</f>
        <v>0</v>
      </c>
      <c r="I34" s="235">
        <f>'Штатное расписание'!J40</f>
        <v>0</v>
      </c>
      <c r="J34" s="120">
        <f t="shared" si="8"/>
        <v>0</v>
      </c>
      <c r="K34" s="116"/>
      <c r="L34" s="126" t="e">
        <f t="shared" si="0"/>
        <v>#DIV/0!</v>
      </c>
      <c r="M34" s="35"/>
      <c r="N34" s="180"/>
      <c r="O34" s="172" t="e">
        <f t="shared" si="1"/>
        <v>#DIV/0!</v>
      </c>
      <c r="P34" s="172">
        <f t="shared" si="2"/>
        <v>0</v>
      </c>
      <c r="Q34" s="172">
        <f t="shared" si="3"/>
        <v>0</v>
      </c>
      <c r="R34" s="172">
        <f t="shared" si="4"/>
        <v>0</v>
      </c>
      <c r="S34" s="172">
        <f t="shared" si="5"/>
        <v>0</v>
      </c>
      <c r="T34" s="172">
        <f t="shared" si="6"/>
        <v>0</v>
      </c>
      <c r="U34" s="181" t="e">
        <f t="shared" si="9"/>
        <v>#DIV/0!</v>
      </c>
      <c r="V34" s="132" t="e">
        <f t="shared" si="7"/>
        <v>#DIV/0!</v>
      </c>
    </row>
    <row r="35" spans="1:22" ht="15">
      <c r="A35" s="32">
        <v>23</v>
      </c>
      <c r="B35" s="33" t="str">
        <f>'Штатное расписание'!C41</f>
        <v>Системный администратор</v>
      </c>
      <c r="C35" s="34">
        <f>'Штатное расписание'!D41</f>
        <v>0</v>
      </c>
      <c r="D35" s="119">
        <f>'Штатное расписание'!E41</f>
        <v>0</v>
      </c>
      <c r="E35" s="235">
        <f>'Штатное расписание'!F41</f>
        <v>0</v>
      </c>
      <c r="F35" s="235">
        <f>'Штатное расписание'!G41</f>
        <v>0</v>
      </c>
      <c r="G35" s="235">
        <f>'Штатное расписание'!H41</f>
        <v>0</v>
      </c>
      <c r="H35" s="235">
        <f>'Штатное расписание'!I41</f>
        <v>0</v>
      </c>
      <c r="I35" s="235">
        <f>'Штатное расписание'!J41</f>
        <v>0</v>
      </c>
      <c r="J35" s="120">
        <f t="shared" si="8"/>
        <v>0</v>
      </c>
      <c r="K35" s="116"/>
      <c r="L35" s="126" t="e">
        <f t="shared" si="0"/>
        <v>#DIV/0!</v>
      </c>
      <c r="M35" s="35"/>
      <c r="N35" s="180"/>
      <c r="O35" s="172" t="e">
        <f t="shared" si="1"/>
        <v>#DIV/0!</v>
      </c>
      <c r="P35" s="172">
        <f t="shared" si="2"/>
        <v>0</v>
      </c>
      <c r="Q35" s="172">
        <f t="shared" si="3"/>
        <v>0</v>
      </c>
      <c r="R35" s="172">
        <f t="shared" si="4"/>
        <v>0</v>
      </c>
      <c r="S35" s="172">
        <f t="shared" si="5"/>
        <v>0</v>
      </c>
      <c r="T35" s="172">
        <f t="shared" si="6"/>
        <v>0</v>
      </c>
      <c r="U35" s="181" t="e">
        <f t="shared" si="9"/>
        <v>#DIV/0!</v>
      </c>
      <c r="V35" s="132" t="e">
        <f t="shared" si="7"/>
        <v>#DIV/0!</v>
      </c>
    </row>
    <row r="36" spans="1:22" ht="15">
      <c r="A36" s="36">
        <v>24</v>
      </c>
      <c r="B36" s="33" t="str">
        <f>'Штатное расписание'!C42</f>
        <v>Лаборант</v>
      </c>
      <c r="C36" s="34">
        <f>'Штатное расписание'!D42</f>
        <v>0</v>
      </c>
      <c r="D36" s="119">
        <f>'Штатное расписание'!E42</f>
        <v>0</v>
      </c>
      <c r="E36" s="235">
        <f>'Штатное расписание'!F42</f>
        <v>0</v>
      </c>
      <c r="F36" s="235">
        <f>'Штатное расписание'!G42</f>
        <v>0</v>
      </c>
      <c r="G36" s="235">
        <f>'Штатное расписание'!H42</f>
        <v>0</v>
      </c>
      <c r="H36" s="235">
        <f>'Штатное расписание'!I42</f>
        <v>0</v>
      </c>
      <c r="I36" s="235">
        <f>'Штатное расписание'!J42</f>
        <v>0</v>
      </c>
      <c r="J36" s="120">
        <f t="shared" si="8"/>
        <v>0</v>
      </c>
      <c r="K36" s="116"/>
      <c r="L36" s="126" t="e">
        <f t="shared" si="0"/>
        <v>#DIV/0!</v>
      </c>
      <c r="M36" s="35"/>
      <c r="N36" s="180"/>
      <c r="O36" s="172" t="e">
        <f t="shared" si="1"/>
        <v>#DIV/0!</v>
      </c>
      <c r="P36" s="172">
        <f t="shared" si="2"/>
        <v>0</v>
      </c>
      <c r="Q36" s="172">
        <f t="shared" si="3"/>
        <v>0</v>
      </c>
      <c r="R36" s="172">
        <f t="shared" si="4"/>
        <v>0</v>
      </c>
      <c r="S36" s="172">
        <f t="shared" si="5"/>
        <v>0</v>
      </c>
      <c r="T36" s="172">
        <f t="shared" si="6"/>
        <v>0</v>
      </c>
      <c r="U36" s="181" t="e">
        <f t="shared" si="9"/>
        <v>#DIV/0!</v>
      </c>
      <c r="V36" s="132" t="e">
        <f t="shared" si="7"/>
        <v>#DIV/0!</v>
      </c>
    </row>
    <row r="37" spans="1:22" ht="15">
      <c r="A37" s="32">
        <v>25</v>
      </c>
      <c r="B37" s="33" t="str">
        <f>'Штатное расписание'!C43</f>
        <v>Библиотекарь</v>
      </c>
      <c r="C37" s="34">
        <f>'Штатное расписание'!D43</f>
        <v>0</v>
      </c>
      <c r="D37" s="119">
        <f>'Штатное расписание'!E43</f>
        <v>0</v>
      </c>
      <c r="E37" s="235">
        <f>'Штатное расписание'!F43</f>
        <v>0</v>
      </c>
      <c r="F37" s="235">
        <f>'Штатное расписание'!G43</f>
        <v>0</v>
      </c>
      <c r="G37" s="235">
        <f>'Штатное расписание'!H43</f>
        <v>0</v>
      </c>
      <c r="H37" s="235">
        <f>'Штатное расписание'!I43</f>
        <v>0</v>
      </c>
      <c r="I37" s="235">
        <f>'Штатное расписание'!J43</f>
        <v>0</v>
      </c>
      <c r="J37" s="120">
        <f t="shared" si="8"/>
        <v>0</v>
      </c>
      <c r="K37" s="116"/>
      <c r="L37" s="126" t="e">
        <f t="shared" si="0"/>
        <v>#DIV/0!</v>
      </c>
      <c r="M37" s="35"/>
      <c r="N37" s="180"/>
      <c r="O37" s="172"/>
      <c r="P37" s="172"/>
      <c r="Q37" s="172"/>
      <c r="R37" s="172"/>
      <c r="S37" s="172"/>
      <c r="T37" s="172"/>
      <c r="U37" s="181">
        <f t="shared" si="9"/>
        <v>0</v>
      </c>
      <c r="V37" s="132" t="e">
        <f t="shared" si="7"/>
        <v>#DIV/0!</v>
      </c>
    </row>
    <row r="38" spans="1:22" ht="15">
      <c r="A38" s="36">
        <v>26</v>
      </c>
      <c r="B38" s="33" t="str">
        <f>'Штатное расписание'!C44</f>
        <v>Заведующий хозяйством</v>
      </c>
      <c r="C38" s="34">
        <f>'Штатное расписание'!D44</f>
        <v>0</v>
      </c>
      <c r="D38" s="119">
        <f>'Штатное расписание'!E44</f>
        <v>0</v>
      </c>
      <c r="E38" s="235">
        <f>'Штатное расписание'!F44</f>
        <v>0</v>
      </c>
      <c r="F38" s="235">
        <f>'Штатное расписание'!G44</f>
        <v>0</v>
      </c>
      <c r="G38" s="235">
        <f>'Штатное расписание'!H44</f>
        <v>0</v>
      </c>
      <c r="H38" s="235">
        <f>'Штатное расписание'!I44</f>
        <v>0</v>
      </c>
      <c r="I38" s="235">
        <f>'Штатное расписание'!J44</f>
        <v>0</v>
      </c>
      <c r="J38" s="120">
        <f t="shared" si="8"/>
        <v>0</v>
      </c>
      <c r="K38" s="116"/>
      <c r="L38" s="126" t="e">
        <f t="shared" si="0"/>
        <v>#DIV/0!</v>
      </c>
      <c r="M38" s="35"/>
      <c r="N38" s="180"/>
      <c r="O38" s="172" t="e">
        <f t="shared" si="1"/>
        <v>#DIV/0!</v>
      </c>
      <c r="P38" s="172">
        <f t="shared" si="2"/>
        <v>0</v>
      </c>
      <c r="Q38" s="172">
        <f t="shared" si="3"/>
        <v>0</v>
      </c>
      <c r="R38" s="172">
        <f t="shared" si="4"/>
        <v>0</v>
      </c>
      <c r="S38" s="172">
        <f t="shared" si="5"/>
        <v>0</v>
      </c>
      <c r="T38" s="172">
        <f t="shared" si="6"/>
        <v>0</v>
      </c>
      <c r="U38" s="181" t="e">
        <f t="shared" si="9"/>
        <v>#DIV/0!</v>
      </c>
      <c r="V38" s="132" t="e">
        <f t="shared" si="7"/>
        <v>#DIV/0!</v>
      </c>
    </row>
    <row r="39" spans="1:22" ht="15">
      <c r="A39" s="32">
        <v>27</v>
      </c>
      <c r="B39" s="33" t="str">
        <f>'Штатное расписание'!C45</f>
        <v>Электроник</v>
      </c>
      <c r="C39" s="34">
        <f>'Штатное расписание'!D45</f>
        <v>0</v>
      </c>
      <c r="D39" s="119">
        <f>'Штатное расписание'!E45</f>
        <v>0</v>
      </c>
      <c r="E39" s="235">
        <f>'Штатное расписание'!F45</f>
        <v>0</v>
      </c>
      <c r="F39" s="235">
        <f>'Штатное расписание'!G45</f>
        <v>0</v>
      </c>
      <c r="G39" s="235">
        <f>'Штатное расписание'!H45</f>
        <v>0</v>
      </c>
      <c r="H39" s="235">
        <f>'Штатное расписание'!I45</f>
        <v>0</v>
      </c>
      <c r="I39" s="235">
        <f>'Штатное расписание'!J45</f>
        <v>0</v>
      </c>
      <c r="J39" s="120">
        <f t="shared" si="8"/>
        <v>0</v>
      </c>
      <c r="K39" s="116"/>
      <c r="L39" s="126" t="e">
        <f t="shared" si="0"/>
        <v>#DIV/0!</v>
      </c>
      <c r="M39" s="35"/>
      <c r="N39" s="180"/>
      <c r="O39" s="172"/>
      <c r="P39" s="172"/>
      <c r="Q39" s="172"/>
      <c r="R39" s="172"/>
      <c r="S39" s="172"/>
      <c r="T39" s="172"/>
      <c r="U39" s="181">
        <f t="shared" si="9"/>
        <v>0</v>
      </c>
      <c r="V39" s="132" t="e">
        <f t="shared" si="7"/>
        <v>#DIV/0!</v>
      </c>
    </row>
    <row r="40" spans="1:22" ht="15">
      <c r="A40" s="36">
        <v>28</v>
      </c>
      <c r="B40" s="33" t="str">
        <f>'Штатное расписание'!C46</f>
        <v>Гардеробщик</v>
      </c>
      <c r="C40" s="34">
        <f>'Штатное расписание'!D46</f>
        <v>0</v>
      </c>
      <c r="D40" s="119">
        <f>'Штатное расписание'!E46</f>
        <v>0</v>
      </c>
      <c r="E40" s="235">
        <f>'Штатное расписание'!F46</f>
        <v>0</v>
      </c>
      <c r="F40" s="235">
        <f>'Штатное расписание'!G46</f>
        <v>0</v>
      </c>
      <c r="G40" s="235">
        <f>'Штатное расписание'!H46</f>
        <v>0</v>
      </c>
      <c r="H40" s="235">
        <f>'Штатное расписание'!I46</f>
        <v>0</v>
      </c>
      <c r="I40" s="235">
        <f>'Штатное расписание'!J46</f>
        <v>0</v>
      </c>
      <c r="J40" s="120">
        <f t="shared" si="8"/>
        <v>0</v>
      </c>
      <c r="K40" s="116"/>
      <c r="L40" s="126" t="e">
        <f t="shared" si="0"/>
        <v>#DIV/0!</v>
      </c>
      <c r="M40" s="35"/>
      <c r="N40" s="180"/>
      <c r="O40" s="172" t="e">
        <f t="shared" si="1"/>
        <v>#DIV/0!</v>
      </c>
      <c r="P40" s="172">
        <f t="shared" si="2"/>
        <v>0</v>
      </c>
      <c r="Q40" s="172">
        <f t="shared" si="3"/>
        <v>0</v>
      </c>
      <c r="R40" s="172">
        <f t="shared" si="4"/>
        <v>0</v>
      </c>
      <c r="S40" s="172">
        <f t="shared" si="5"/>
        <v>0</v>
      </c>
      <c r="T40" s="172">
        <f t="shared" si="6"/>
        <v>0</v>
      </c>
      <c r="U40" s="181" t="e">
        <f t="shared" si="9"/>
        <v>#DIV/0!</v>
      </c>
      <c r="V40" s="132" t="e">
        <f t="shared" si="7"/>
        <v>#DIV/0!</v>
      </c>
    </row>
    <row r="41" spans="1:22" ht="15">
      <c r="A41" s="32">
        <v>29</v>
      </c>
      <c r="B41" s="33" t="str">
        <f>'Штатное расписание'!C47</f>
        <v>Водитель</v>
      </c>
      <c r="C41" s="34">
        <f>'Штатное расписание'!D47</f>
        <v>0</v>
      </c>
      <c r="D41" s="119">
        <f>'Штатное расписание'!E47</f>
        <v>0</v>
      </c>
      <c r="E41" s="235">
        <f>'Штатное расписание'!F47</f>
        <v>0</v>
      </c>
      <c r="F41" s="235">
        <f>'Штатное расписание'!G47</f>
        <v>0</v>
      </c>
      <c r="G41" s="235">
        <f>'Штатное расписание'!H47</f>
        <v>0</v>
      </c>
      <c r="H41" s="235">
        <f>'Штатное расписание'!I47</f>
        <v>0</v>
      </c>
      <c r="I41" s="235">
        <f>'Штатное расписание'!J47</f>
        <v>0</v>
      </c>
      <c r="J41" s="120">
        <f t="shared" si="8"/>
        <v>0</v>
      </c>
      <c r="K41" s="115"/>
      <c r="L41" s="126" t="e">
        <f t="shared" si="0"/>
        <v>#DIV/0!</v>
      </c>
      <c r="M41" s="35"/>
      <c r="N41" s="182"/>
      <c r="O41" s="172" t="e">
        <f t="shared" si="1"/>
        <v>#DIV/0!</v>
      </c>
      <c r="P41" s="172">
        <f t="shared" si="2"/>
        <v>0</v>
      </c>
      <c r="Q41" s="172">
        <f t="shared" si="3"/>
        <v>0</v>
      </c>
      <c r="R41" s="172">
        <f t="shared" si="4"/>
        <v>0</v>
      </c>
      <c r="S41" s="172">
        <f t="shared" si="5"/>
        <v>0</v>
      </c>
      <c r="T41" s="172">
        <f t="shared" si="6"/>
        <v>0</v>
      </c>
      <c r="U41" s="181" t="e">
        <f t="shared" si="9"/>
        <v>#DIV/0!</v>
      </c>
      <c r="V41" s="132" t="e">
        <f t="shared" si="7"/>
        <v>#DIV/0!</v>
      </c>
    </row>
    <row r="42" spans="1:22" ht="15">
      <c r="A42" s="36">
        <v>30</v>
      </c>
      <c r="B42" s="33" t="str">
        <f>'Штатное расписание'!C48</f>
        <v>Рабочий (электромонтер, слесарь-сантехник и т.п.)</v>
      </c>
      <c r="C42" s="34">
        <f>'Штатное расписание'!D48</f>
        <v>0</v>
      </c>
      <c r="D42" s="119">
        <f>'Штатное расписание'!E48</f>
        <v>0</v>
      </c>
      <c r="E42" s="235">
        <f>'Штатное расписание'!F48</f>
        <v>0</v>
      </c>
      <c r="F42" s="235">
        <f>'Штатное расписание'!G48</f>
        <v>0</v>
      </c>
      <c r="G42" s="235">
        <f>'Штатное расписание'!H48</f>
        <v>0</v>
      </c>
      <c r="H42" s="235">
        <f>'Штатное расписание'!I48</f>
        <v>0</v>
      </c>
      <c r="I42" s="235">
        <f>'Штатное расписание'!J48</f>
        <v>0</v>
      </c>
      <c r="J42" s="120">
        <f t="shared" si="8"/>
        <v>0</v>
      </c>
      <c r="K42" s="115"/>
      <c r="L42" s="126" t="e">
        <f t="shared" si="0"/>
        <v>#DIV/0!</v>
      </c>
      <c r="M42" s="35"/>
      <c r="N42" s="182"/>
      <c r="O42" s="172" t="e">
        <f t="shared" si="1"/>
        <v>#DIV/0!</v>
      </c>
      <c r="P42" s="172">
        <f t="shared" si="2"/>
        <v>0</v>
      </c>
      <c r="Q42" s="172">
        <f t="shared" si="3"/>
        <v>0</v>
      </c>
      <c r="R42" s="172">
        <f t="shared" si="4"/>
        <v>0</v>
      </c>
      <c r="S42" s="172">
        <f t="shared" si="5"/>
        <v>0</v>
      </c>
      <c r="T42" s="172">
        <f t="shared" si="6"/>
        <v>0</v>
      </c>
      <c r="U42" s="181" t="e">
        <f t="shared" si="9"/>
        <v>#DIV/0!</v>
      </c>
      <c r="V42" s="132" t="e">
        <f t="shared" si="7"/>
        <v>#DIV/0!</v>
      </c>
    </row>
    <row r="43" spans="1:22" ht="15">
      <c r="A43" s="32">
        <v>31</v>
      </c>
      <c r="B43" s="33" t="str">
        <f>'Штатное расписание'!C49</f>
        <v>Механик</v>
      </c>
      <c r="C43" s="34">
        <f>'Штатное расписание'!D49</f>
        <v>0</v>
      </c>
      <c r="D43" s="119">
        <f>'Штатное расписание'!E49</f>
        <v>0</v>
      </c>
      <c r="E43" s="235">
        <f>'Штатное расписание'!F49</f>
        <v>0</v>
      </c>
      <c r="F43" s="235">
        <f>'Штатное расписание'!G49</f>
        <v>0</v>
      </c>
      <c r="G43" s="235">
        <f>'Штатное расписание'!H49</f>
        <v>0</v>
      </c>
      <c r="H43" s="235">
        <f>'Штатное расписание'!I49</f>
        <v>0</v>
      </c>
      <c r="I43" s="235">
        <f>'Штатное расписание'!J49</f>
        <v>0</v>
      </c>
      <c r="J43" s="120">
        <f t="shared" si="8"/>
        <v>0</v>
      </c>
      <c r="K43" s="115"/>
      <c r="L43" s="126" t="e">
        <f t="shared" si="0"/>
        <v>#DIV/0!</v>
      </c>
      <c r="M43" s="35"/>
      <c r="N43" s="182"/>
      <c r="O43" s="172" t="e">
        <f t="shared" si="1"/>
        <v>#DIV/0!</v>
      </c>
      <c r="P43" s="172">
        <f t="shared" si="2"/>
        <v>0</v>
      </c>
      <c r="Q43" s="172">
        <f t="shared" si="3"/>
        <v>0</v>
      </c>
      <c r="R43" s="172">
        <f t="shared" si="4"/>
        <v>0</v>
      </c>
      <c r="S43" s="172">
        <f t="shared" si="5"/>
        <v>0</v>
      </c>
      <c r="T43" s="172">
        <f t="shared" si="6"/>
        <v>0</v>
      </c>
      <c r="U43" s="181" t="e">
        <f t="shared" si="9"/>
        <v>#DIV/0!</v>
      </c>
      <c r="V43" s="132" t="e">
        <f t="shared" si="7"/>
        <v>#DIV/0!</v>
      </c>
    </row>
    <row r="44" spans="1:22" ht="15">
      <c r="A44" s="36">
        <v>32</v>
      </c>
      <c r="B44" s="33" t="str">
        <f>'Штатное расписание'!C50</f>
        <v>Уборщик служебных помещений</v>
      </c>
      <c r="C44" s="34">
        <f>'Штатное расписание'!D50</f>
        <v>0</v>
      </c>
      <c r="D44" s="119">
        <f>'Штатное расписание'!E50</f>
        <v>0</v>
      </c>
      <c r="E44" s="235">
        <f>'Штатное расписание'!F50</f>
        <v>0</v>
      </c>
      <c r="F44" s="235">
        <f>'Штатное расписание'!G50</f>
        <v>0</v>
      </c>
      <c r="G44" s="235">
        <f>'Штатное расписание'!H50</f>
        <v>0</v>
      </c>
      <c r="H44" s="235">
        <f>'Штатное расписание'!I50</f>
        <v>0</v>
      </c>
      <c r="I44" s="235">
        <f>'Штатное расписание'!J50</f>
        <v>0</v>
      </c>
      <c r="J44" s="120">
        <f t="shared" si="8"/>
        <v>0</v>
      </c>
      <c r="K44" s="116"/>
      <c r="L44" s="126" t="e">
        <f t="shared" si="0"/>
        <v>#DIV/0!</v>
      </c>
      <c r="M44" s="35"/>
      <c r="N44" s="180"/>
      <c r="O44" s="172"/>
      <c r="P44" s="172"/>
      <c r="Q44" s="172"/>
      <c r="R44" s="172"/>
      <c r="S44" s="172"/>
      <c r="T44" s="172"/>
      <c r="U44" s="181">
        <f aca="true" t="shared" si="10" ref="U44:U49">SUM(O44:T44)</f>
        <v>0</v>
      </c>
      <c r="V44" s="132" t="e">
        <f t="shared" si="7"/>
        <v>#DIV/0!</v>
      </c>
    </row>
    <row r="45" spans="1:22" ht="15">
      <c r="A45" s="32">
        <v>33</v>
      </c>
      <c r="B45" s="33" t="str">
        <f>'Штатное расписание'!C51</f>
        <v>Сторож</v>
      </c>
      <c r="C45" s="34">
        <f>'Штатное расписание'!D51</f>
        <v>0</v>
      </c>
      <c r="D45" s="119">
        <f>'Штатное расписание'!E51</f>
        <v>0</v>
      </c>
      <c r="E45" s="235" t="e">
        <f>'Штатное расписание'!F51</f>
        <v>#DIV/0!</v>
      </c>
      <c r="F45" s="235">
        <f>'Штатное расписание'!G51</f>
        <v>0</v>
      </c>
      <c r="G45" s="235">
        <f>'Штатное расписание'!H51</f>
        <v>0</v>
      </c>
      <c r="H45" s="235">
        <f>'Штатное расписание'!I51</f>
        <v>0</v>
      </c>
      <c r="I45" s="235">
        <f>'Штатное расписание'!J51</f>
        <v>0</v>
      </c>
      <c r="J45" s="120" t="e">
        <f t="shared" si="8"/>
        <v>#DIV/0!</v>
      </c>
      <c r="K45" s="116"/>
      <c r="L45" s="126" t="e">
        <f t="shared" si="0"/>
        <v>#DIV/0!</v>
      </c>
      <c r="M45" s="35"/>
      <c r="N45" s="180"/>
      <c r="O45" s="172"/>
      <c r="P45" s="172"/>
      <c r="Q45" s="172"/>
      <c r="R45" s="172"/>
      <c r="S45" s="172"/>
      <c r="T45" s="172"/>
      <c r="U45" s="181">
        <f t="shared" si="10"/>
        <v>0</v>
      </c>
      <c r="V45" s="132" t="e">
        <f t="shared" si="7"/>
        <v>#DIV/0!</v>
      </c>
    </row>
    <row r="46" spans="1:22" ht="15">
      <c r="A46" s="36">
        <v>34</v>
      </c>
      <c r="B46" s="33" t="str">
        <f>'Штатное расписание'!C52</f>
        <v>Дворник</v>
      </c>
      <c r="C46" s="34">
        <f>'Штатное расписание'!D52</f>
        <v>0</v>
      </c>
      <c r="D46" s="119">
        <f>'Штатное расписание'!E52</f>
        <v>0</v>
      </c>
      <c r="E46" s="235">
        <f>'Штатное расписание'!F52</f>
        <v>0</v>
      </c>
      <c r="F46" s="235">
        <f>'Штатное расписание'!G52</f>
        <v>0</v>
      </c>
      <c r="G46" s="235">
        <f>'Штатное расписание'!H52</f>
        <v>0</v>
      </c>
      <c r="H46" s="235">
        <f>'Штатное расписание'!I52</f>
        <v>0</v>
      </c>
      <c r="I46" s="235">
        <f>'Штатное расписание'!J52</f>
        <v>0</v>
      </c>
      <c r="J46" s="120">
        <f t="shared" si="8"/>
        <v>0</v>
      </c>
      <c r="K46" s="116"/>
      <c r="L46" s="126" t="e">
        <f t="shared" si="0"/>
        <v>#DIV/0!</v>
      </c>
      <c r="M46" s="35"/>
      <c r="N46" s="180"/>
      <c r="O46" s="172"/>
      <c r="P46" s="172"/>
      <c r="Q46" s="172"/>
      <c r="R46" s="172"/>
      <c r="S46" s="172"/>
      <c r="T46" s="172"/>
      <c r="U46" s="181">
        <f t="shared" si="10"/>
        <v>0</v>
      </c>
      <c r="V46" s="132" t="e">
        <f t="shared" si="7"/>
        <v>#DIV/0!</v>
      </c>
    </row>
    <row r="47" spans="1:22" ht="15">
      <c r="A47" s="32">
        <v>35</v>
      </c>
      <c r="B47" s="33" t="str">
        <f>'Штатное расписание'!C53</f>
        <v>Вахтер</v>
      </c>
      <c r="C47" s="34">
        <f>'Штатное расписание'!D53</f>
        <v>0</v>
      </c>
      <c r="D47" s="119">
        <f>'Штатное расписание'!E53</f>
        <v>0</v>
      </c>
      <c r="E47" s="235">
        <f>'Штатное расписание'!F53</f>
        <v>0</v>
      </c>
      <c r="F47" s="235">
        <f>'Штатное расписание'!G53</f>
        <v>0</v>
      </c>
      <c r="G47" s="235">
        <f>'Штатное расписание'!H53</f>
        <v>0</v>
      </c>
      <c r="H47" s="235">
        <f>'Штатное расписание'!I53</f>
        <v>0</v>
      </c>
      <c r="I47" s="235">
        <f>'Штатное расписание'!J53</f>
        <v>0</v>
      </c>
      <c r="J47" s="120">
        <f t="shared" si="8"/>
        <v>0</v>
      </c>
      <c r="K47" s="116"/>
      <c r="L47" s="126" t="e">
        <f t="shared" si="0"/>
        <v>#DIV/0!</v>
      </c>
      <c r="M47" s="35"/>
      <c r="N47" s="180"/>
      <c r="O47" s="172"/>
      <c r="P47" s="172"/>
      <c r="Q47" s="172"/>
      <c r="R47" s="172"/>
      <c r="S47" s="172"/>
      <c r="T47" s="172"/>
      <c r="U47" s="181">
        <f t="shared" si="10"/>
        <v>0</v>
      </c>
      <c r="V47" s="132" t="e">
        <f t="shared" si="7"/>
        <v>#DIV/0!</v>
      </c>
    </row>
    <row r="48" spans="1:22" ht="15">
      <c r="A48" s="36">
        <v>36</v>
      </c>
      <c r="B48" s="33" t="str">
        <f>'Штатное расписание'!C54</f>
        <v>Дежурный по режиму</v>
      </c>
      <c r="C48" s="34">
        <f>'Штатное расписание'!D54</f>
        <v>0</v>
      </c>
      <c r="D48" s="119">
        <f>'Штатное расписание'!E54</f>
        <v>0</v>
      </c>
      <c r="E48" s="235">
        <f>'Штатное расписание'!F54</f>
        <v>0</v>
      </c>
      <c r="F48" s="235">
        <f>'Штатное расписание'!G54</f>
        <v>0</v>
      </c>
      <c r="G48" s="235">
        <f>'Штатное расписание'!H54</f>
        <v>0</v>
      </c>
      <c r="H48" s="235">
        <f>'Штатное расписание'!I54</f>
        <v>0</v>
      </c>
      <c r="I48" s="235">
        <f>'Штатное расписание'!J54</f>
        <v>0</v>
      </c>
      <c r="J48" s="120">
        <f t="shared" si="8"/>
        <v>0</v>
      </c>
      <c r="K48" s="116"/>
      <c r="L48" s="126" t="e">
        <f t="shared" si="0"/>
        <v>#DIV/0!</v>
      </c>
      <c r="M48" s="35"/>
      <c r="N48" s="180"/>
      <c r="O48" s="172"/>
      <c r="P48" s="172"/>
      <c r="Q48" s="172"/>
      <c r="R48" s="172"/>
      <c r="S48" s="172"/>
      <c r="T48" s="172"/>
      <c r="U48" s="181">
        <f t="shared" si="10"/>
        <v>0</v>
      </c>
      <c r="V48" s="132" t="e">
        <f t="shared" si="7"/>
        <v>#DIV/0!</v>
      </c>
    </row>
    <row r="49" spans="1:22" ht="15.75" thickBot="1">
      <c r="A49" s="32">
        <v>37</v>
      </c>
      <c r="B49" s="33">
        <f>'Штатное расписание'!C55</f>
        <v>0</v>
      </c>
      <c r="C49" s="34">
        <f>'Штатное расписание'!D55</f>
        <v>0</v>
      </c>
      <c r="D49" s="119">
        <f>'Штатное расписание'!E55</f>
        <v>0</v>
      </c>
      <c r="E49" s="235">
        <f>'Штатное расписание'!F55</f>
        <v>0</v>
      </c>
      <c r="F49" s="235">
        <f>'Штатное расписание'!G55</f>
        <v>0</v>
      </c>
      <c r="G49" s="235">
        <f>'Штатное расписание'!H55</f>
        <v>0</v>
      </c>
      <c r="H49" s="235">
        <f>'Штатное расписание'!I55</f>
        <v>0</v>
      </c>
      <c r="I49" s="235">
        <f>'Штатное расписание'!J55</f>
        <v>0</v>
      </c>
      <c r="J49" s="120">
        <f t="shared" si="8"/>
        <v>0</v>
      </c>
      <c r="K49" s="169"/>
      <c r="L49" s="126" t="e">
        <f t="shared" si="0"/>
        <v>#DIV/0!</v>
      </c>
      <c r="M49" s="35"/>
      <c r="N49" s="183"/>
      <c r="O49" s="184"/>
      <c r="P49" s="184"/>
      <c r="Q49" s="184"/>
      <c r="R49" s="184"/>
      <c r="S49" s="184"/>
      <c r="T49" s="184"/>
      <c r="U49" s="185">
        <f t="shared" si="10"/>
        <v>0</v>
      </c>
      <c r="V49" s="132" t="e">
        <f t="shared" si="7"/>
        <v>#DIV/0!</v>
      </c>
    </row>
    <row r="50" spans="1:22" ht="13.5" thickBot="1">
      <c r="A50" s="304" t="s">
        <v>17</v>
      </c>
      <c r="B50" s="305"/>
      <c r="C50" s="38">
        <f>SUM(C13:C49)-C20-C19</f>
        <v>0</v>
      </c>
      <c r="D50" s="121">
        <f aca="true" t="shared" si="11" ref="D50:J50">SUM(D13:D49)</f>
        <v>0</v>
      </c>
      <c r="E50" s="121" t="e">
        <f t="shared" si="11"/>
        <v>#DIV/0!</v>
      </c>
      <c r="F50" s="121">
        <f t="shared" si="11"/>
        <v>0</v>
      </c>
      <c r="G50" s="121">
        <f t="shared" si="11"/>
        <v>0</v>
      </c>
      <c r="H50" s="121">
        <f t="shared" si="11"/>
        <v>0</v>
      </c>
      <c r="I50" s="121">
        <f t="shared" si="11"/>
        <v>0</v>
      </c>
      <c r="J50" s="121" t="e">
        <f t="shared" si="11"/>
        <v>#DIV/0!</v>
      </c>
      <c r="K50" s="109">
        <f>SUM(K13:K49)-K20-K19</f>
        <v>0</v>
      </c>
      <c r="L50" s="127" t="e">
        <f>SUM(L13:L49)</f>
        <v>#DIV/0!</v>
      </c>
      <c r="M50" s="35"/>
      <c r="N50" s="187" t="e">
        <f>SUM(N13:N49)-#REF!-N19</f>
        <v>#REF!</v>
      </c>
      <c r="O50" s="195" t="e">
        <f>SUM(O13:O49)</f>
        <v>#DIV/0!</v>
      </c>
      <c r="P50" s="173">
        <f aca="true" t="shared" si="12" ref="P50:U50">SUM(P13:P49)</f>
        <v>0</v>
      </c>
      <c r="Q50" s="173">
        <f t="shared" si="12"/>
        <v>0</v>
      </c>
      <c r="R50" s="173">
        <f t="shared" si="12"/>
        <v>0</v>
      </c>
      <c r="S50" s="173">
        <f t="shared" si="12"/>
        <v>0</v>
      </c>
      <c r="T50" s="173">
        <f t="shared" si="12"/>
        <v>0</v>
      </c>
      <c r="U50" s="206" t="e">
        <f t="shared" si="12"/>
        <v>#DIV/0!</v>
      </c>
      <c r="V50" s="132" t="e">
        <f t="shared" si="7"/>
        <v>#DIV/0!</v>
      </c>
    </row>
    <row r="51" spans="1:22" ht="15" customHeight="1">
      <c r="A51" s="196" t="s">
        <v>50</v>
      </c>
      <c r="B51" s="197"/>
      <c r="C51" s="197"/>
      <c r="D51" s="197"/>
      <c r="E51" s="197"/>
      <c r="F51" s="197"/>
      <c r="G51" s="197"/>
      <c r="H51" s="197"/>
      <c r="I51" s="198"/>
      <c r="J51" s="122" t="e">
        <f>ROUND(J50/80*20,2)</f>
        <v>#DIV/0!</v>
      </c>
      <c r="K51" s="113"/>
      <c r="L51" s="128" t="e">
        <f>ROUND(L50/80.3895*19.6115,2)+1.31</f>
        <v>#DIV/0!</v>
      </c>
      <c r="M51" s="39" t="s">
        <v>97</v>
      </c>
      <c r="N51" s="188"/>
      <c r="O51" s="40"/>
      <c r="P51" s="41"/>
      <c r="Q51" s="41"/>
      <c r="R51" s="41"/>
      <c r="S51" s="41"/>
      <c r="T51" s="41"/>
      <c r="U51" s="189" t="e">
        <f>L51</f>
        <v>#DIV/0!</v>
      </c>
      <c r="V51" s="132" t="e">
        <f t="shared" si="7"/>
        <v>#DIV/0!</v>
      </c>
    </row>
    <row r="52" spans="1:22" ht="15" customHeight="1" thickBot="1">
      <c r="A52" s="199" t="s">
        <v>31</v>
      </c>
      <c r="B52" s="200"/>
      <c r="C52" s="200"/>
      <c r="D52" s="200"/>
      <c r="E52" s="200"/>
      <c r="F52" s="200"/>
      <c r="G52" s="200"/>
      <c r="H52" s="200"/>
      <c r="I52" s="201"/>
      <c r="J52" s="123">
        <f>'Штатное расписание'!K58</f>
        <v>0</v>
      </c>
      <c r="K52" s="114"/>
      <c r="L52" s="129">
        <f>J52</f>
        <v>0</v>
      </c>
      <c r="M52" s="35"/>
      <c r="N52" s="190"/>
      <c r="O52" s="37"/>
      <c r="P52" s="37"/>
      <c r="Q52" s="37"/>
      <c r="R52" s="37"/>
      <c r="S52" s="37"/>
      <c r="T52" s="37"/>
      <c r="U52" s="191">
        <f>L52</f>
        <v>0</v>
      </c>
      <c r="V52" s="132">
        <f t="shared" si="7"/>
        <v>0</v>
      </c>
    </row>
    <row r="53" spans="1:22" ht="15" customHeight="1" thickBot="1">
      <c r="A53" s="300" t="s">
        <v>17</v>
      </c>
      <c r="B53" s="301"/>
      <c r="C53" s="42">
        <f>C50</f>
        <v>0</v>
      </c>
      <c r="D53" s="43" t="e">
        <f>C19+#REF!</f>
        <v>#REF!</v>
      </c>
      <c r="E53" s="43"/>
      <c r="F53" s="43"/>
      <c r="G53" s="43"/>
      <c r="H53" s="43"/>
      <c r="I53" s="44"/>
      <c r="J53" s="124" t="e">
        <f>J50+J51+J52</f>
        <v>#DIV/0!</v>
      </c>
      <c r="K53" s="117">
        <f>K50</f>
        <v>0</v>
      </c>
      <c r="L53" s="130" t="e">
        <f>L50+L51+L52</f>
        <v>#DIV/0!</v>
      </c>
      <c r="M53" s="186"/>
      <c r="N53" s="192" t="e">
        <f>N50</f>
        <v>#REF!</v>
      </c>
      <c r="O53" s="43" t="e">
        <f>N19+#REF!</f>
        <v>#REF!</v>
      </c>
      <c r="P53" s="43"/>
      <c r="Q53" s="43"/>
      <c r="R53" s="43"/>
      <c r="S53" s="43"/>
      <c r="T53" s="43"/>
      <c r="U53" s="174" t="e">
        <f>U50+U51+U52</f>
        <v>#DIV/0!</v>
      </c>
      <c r="V53" s="132" t="e">
        <f t="shared" si="7"/>
        <v>#DIV/0!</v>
      </c>
    </row>
    <row r="54" spans="4:22" ht="16.5" thickBot="1">
      <c r="D54" s="45" t="s">
        <v>84</v>
      </c>
      <c r="J54" s="294" t="s">
        <v>46</v>
      </c>
      <c r="K54" s="295"/>
      <c r="L54" s="131" t="e">
        <f>M53-J53</f>
        <v>#DIV/0!</v>
      </c>
      <c r="M54" s="133" t="e">
        <f>M53-L53</f>
        <v>#DIV/0!</v>
      </c>
      <c r="N54" s="45" t="s">
        <v>83</v>
      </c>
      <c r="O54" s="45" t="s">
        <v>84</v>
      </c>
      <c r="V54" s="132" t="e">
        <f>V53-U53</f>
        <v>#DIV/0!</v>
      </c>
    </row>
    <row r="55" spans="10:21" ht="12.75">
      <c r="J55" s="170" t="s">
        <v>84</v>
      </c>
      <c r="K55" s="118">
        <f>K19+K20</f>
        <v>0</v>
      </c>
      <c r="L55" s="132"/>
      <c r="N55" s="46"/>
      <c r="O55" s="35"/>
      <c r="P55" s="35"/>
      <c r="Q55" s="35"/>
      <c r="R55" s="35"/>
      <c r="S55" s="35"/>
      <c r="T55" s="35"/>
      <c r="U55" s="47"/>
    </row>
    <row r="57" spans="2:18" ht="25.5">
      <c r="B57" s="48" t="s">
        <v>72</v>
      </c>
      <c r="C57" s="49"/>
      <c r="D57" s="50"/>
      <c r="E57" s="50"/>
      <c r="O57" s="49"/>
      <c r="P57" s="50"/>
      <c r="Q57" s="50"/>
      <c r="R57" s="50"/>
    </row>
    <row r="58" spans="3:21" ht="12.75">
      <c r="C58" s="30" t="s">
        <v>70</v>
      </c>
      <c r="D58" s="5" t="s">
        <v>71</v>
      </c>
      <c r="E58" s="5" t="s">
        <v>73</v>
      </c>
      <c r="O58" s="30" t="s">
        <v>70</v>
      </c>
      <c r="P58" s="5" t="s">
        <v>71</v>
      </c>
      <c r="R58" s="5" t="s">
        <v>73</v>
      </c>
      <c r="U58" s="5"/>
    </row>
    <row r="59" ht="12.75">
      <c r="U59" s="5"/>
    </row>
  </sheetData>
  <sheetProtection/>
  <mergeCells count="22">
    <mergeCell ref="A53:B53"/>
    <mergeCell ref="K11:K12"/>
    <mergeCell ref="A50:B50"/>
    <mergeCell ref="E11:F11"/>
    <mergeCell ref="G11:G12"/>
    <mergeCell ref="H11:H12"/>
    <mergeCell ref="A11:A12"/>
    <mergeCell ref="B11:B12"/>
    <mergeCell ref="C11:C12"/>
    <mergeCell ref="M11:M12"/>
    <mergeCell ref="L11:L12"/>
    <mergeCell ref="D11:D12"/>
    <mergeCell ref="J54:K54"/>
    <mergeCell ref="I11:I12"/>
    <mergeCell ref="J11:J12"/>
    <mergeCell ref="U11:U12"/>
    <mergeCell ref="N11:N12"/>
    <mergeCell ref="O11:O12"/>
    <mergeCell ref="P11:Q11"/>
    <mergeCell ref="R11:R12"/>
    <mergeCell ref="S11:S12"/>
    <mergeCell ref="T11:T12"/>
  </mergeCells>
  <printOptions/>
  <pageMargins left="0.31496062992125984" right="0.31496062992125984" top="0.35433070866141736" bottom="0.35433070866141736" header="0.31496062992125984" footer="0.31496062992125984"/>
  <pageSetup fitToHeight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 Елена Станиславовна</dc:creator>
  <cp:keywords/>
  <dc:description/>
  <cp:lastModifiedBy>Краснер Вячеслав Сергеевич</cp:lastModifiedBy>
  <cp:lastPrinted>2019-05-22T07:55:40Z</cp:lastPrinted>
  <dcterms:created xsi:type="dcterms:W3CDTF">2013-10-02T08:38:33Z</dcterms:created>
  <dcterms:modified xsi:type="dcterms:W3CDTF">2019-08-08T08:55:57Z</dcterms:modified>
  <cp:category/>
  <cp:version/>
  <cp:contentType/>
  <cp:contentStatus/>
</cp:coreProperties>
</file>