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960" windowHeight="11745" activeTab="2"/>
  </bookViews>
  <sheets>
    <sheet name="Интернат" sheetId="15" r:id="rId1"/>
    <sheet name="Расшифровка интернат " sheetId="19" r:id="rId2"/>
    <sheet name="свод" sheetId="20" r:id="rId3"/>
    <sheet name="согласование" sheetId="21" r:id="rId4"/>
  </sheets>
  <calcPr calcId="145621"/>
</workbook>
</file>

<file path=xl/calcChain.xml><?xml version="1.0" encoding="utf-8"?>
<calcChain xmlns="http://schemas.openxmlformats.org/spreadsheetml/2006/main">
  <c r="K45" i="20" l="1"/>
  <c r="E39" i="21" l="1"/>
  <c r="F39" i="21"/>
  <c r="G39" i="21"/>
  <c r="H39" i="21"/>
  <c r="I39" i="21"/>
  <c r="D39" i="21"/>
  <c r="D42" i="21"/>
  <c r="C39" i="21"/>
  <c r="L23" i="21"/>
  <c r="L24" i="21"/>
  <c r="L25" i="21"/>
  <c r="L26" i="21"/>
  <c r="L13" i="21"/>
  <c r="B5" i="21"/>
  <c r="J58" i="20"/>
  <c r="I58" i="20"/>
  <c r="H58" i="20"/>
  <c r="G58" i="20"/>
  <c r="F58" i="20"/>
  <c r="E58" i="20"/>
  <c r="D58" i="20"/>
  <c r="J53" i="20"/>
  <c r="I53" i="20"/>
  <c r="H53" i="20"/>
  <c r="G53" i="20"/>
  <c r="F53" i="20"/>
  <c r="E53" i="20"/>
  <c r="D53" i="20"/>
  <c r="K39" i="20"/>
  <c r="K38" i="20"/>
  <c r="E52" i="20"/>
  <c r="D38" i="19"/>
  <c r="C38" i="19"/>
  <c r="F38" i="19"/>
  <c r="M78" i="15"/>
  <c r="E77" i="15"/>
  <c r="F77" i="15"/>
  <c r="G77" i="15"/>
  <c r="H77" i="15"/>
  <c r="I77" i="15"/>
  <c r="J77" i="15"/>
  <c r="K77" i="15"/>
  <c r="D77" i="15"/>
  <c r="I73" i="21" l="1"/>
  <c r="H73" i="21"/>
  <c r="G73" i="21"/>
  <c r="F73" i="21"/>
  <c r="E73" i="21"/>
  <c r="D73" i="21"/>
  <c r="C73" i="21"/>
  <c r="B73" i="21"/>
  <c r="I72" i="21"/>
  <c r="H72" i="21"/>
  <c r="G72" i="21"/>
  <c r="F72" i="21"/>
  <c r="E72" i="21"/>
  <c r="D72" i="21"/>
  <c r="C72" i="21"/>
  <c r="B72" i="21"/>
  <c r="I71" i="21"/>
  <c r="H71" i="21"/>
  <c r="G71" i="21"/>
  <c r="F71" i="21"/>
  <c r="E71" i="21"/>
  <c r="D71" i="21"/>
  <c r="C71" i="21"/>
  <c r="B71" i="21"/>
  <c r="I70" i="21"/>
  <c r="H70" i="21"/>
  <c r="G70" i="21"/>
  <c r="F70" i="21"/>
  <c r="E70" i="21"/>
  <c r="D70" i="21"/>
  <c r="C70" i="21"/>
  <c r="B70" i="21"/>
  <c r="I69" i="21"/>
  <c r="H69" i="21"/>
  <c r="G69" i="21"/>
  <c r="F69" i="21"/>
  <c r="E69" i="21"/>
  <c r="D69" i="21"/>
  <c r="C69" i="21"/>
  <c r="B69" i="21"/>
  <c r="I68" i="21"/>
  <c r="H68" i="21"/>
  <c r="G68" i="21"/>
  <c r="F68" i="21"/>
  <c r="E68" i="21"/>
  <c r="D68" i="21"/>
  <c r="C68" i="21"/>
  <c r="B68" i="21"/>
  <c r="I67" i="21"/>
  <c r="H67" i="21"/>
  <c r="G67" i="21"/>
  <c r="F67" i="21"/>
  <c r="E67" i="21"/>
  <c r="D67" i="21"/>
  <c r="C67" i="21"/>
  <c r="B67" i="21"/>
  <c r="I66" i="21"/>
  <c r="H66" i="21"/>
  <c r="G66" i="21"/>
  <c r="F66" i="21"/>
  <c r="E66" i="21"/>
  <c r="D66" i="21"/>
  <c r="C66" i="21"/>
  <c r="B66" i="21"/>
  <c r="I65" i="21"/>
  <c r="H65" i="21"/>
  <c r="G65" i="21"/>
  <c r="F65" i="21"/>
  <c r="E65" i="21"/>
  <c r="D65" i="21"/>
  <c r="C65" i="21"/>
  <c r="B65" i="21"/>
  <c r="I64" i="21"/>
  <c r="H64" i="21"/>
  <c r="G64" i="21"/>
  <c r="F64" i="21"/>
  <c r="E64" i="21"/>
  <c r="D64" i="21"/>
  <c r="C64" i="21"/>
  <c r="B64" i="21"/>
  <c r="I63" i="21"/>
  <c r="H63" i="21"/>
  <c r="G63" i="21"/>
  <c r="F63" i="21"/>
  <c r="E63" i="21"/>
  <c r="D63" i="21"/>
  <c r="C63" i="21"/>
  <c r="B63" i="21"/>
  <c r="I62" i="21"/>
  <c r="H62" i="21"/>
  <c r="G62" i="21"/>
  <c r="F62" i="21"/>
  <c r="E62" i="21"/>
  <c r="D62" i="21"/>
  <c r="C62" i="21"/>
  <c r="B62" i="21"/>
  <c r="I61" i="21"/>
  <c r="H61" i="21"/>
  <c r="G61" i="21"/>
  <c r="F61" i="21"/>
  <c r="E61" i="21"/>
  <c r="D61" i="21"/>
  <c r="C61" i="21"/>
  <c r="B61" i="21"/>
  <c r="I60" i="21"/>
  <c r="H60" i="21"/>
  <c r="G60" i="21"/>
  <c r="F60" i="21"/>
  <c r="E60" i="21"/>
  <c r="D60" i="21"/>
  <c r="C60" i="21"/>
  <c r="B60" i="21"/>
  <c r="I59" i="21"/>
  <c r="H59" i="21"/>
  <c r="G59" i="21"/>
  <c r="F59" i="21"/>
  <c r="E59" i="21"/>
  <c r="D59" i="21"/>
  <c r="C59" i="21"/>
  <c r="B59" i="21"/>
  <c r="I58" i="21"/>
  <c r="H58" i="21"/>
  <c r="G58" i="21"/>
  <c r="F58" i="21"/>
  <c r="E58" i="21"/>
  <c r="D58" i="21"/>
  <c r="C58" i="21"/>
  <c r="B58" i="21"/>
  <c r="I57" i="21"/>
  <c r="H57" i="21"/>
  <c r="G57" i="21"/>
  <c r="F57" i="21"/>
  <c r="E57" i="21"/>
  <c r="D57" i="21"/>
  <c r="C57" i="21"/>
  <c r="B57" i="21"/>
  <c r="I56" i="21"/>
  <c r="H56" i="21"/>
  <c r="G56" i="21"/>
  <c r="F56" i="21"/>
  <c r="E56" i="21"/>
  <c r="D56" i="21"/>
  <c r="C56" i="21"/>
  <c r="B56" i="21"/>
  <c r="I55" i="21"/>
  <c r="H55" i="21"/>
  <c r="G55" i="21"/>
  <c r="F55" i="21"/>
  <c r="E55" i="21"/>
  <c r="D55" i="21"/>
  <c r="C55" i="21"/>
  <c r="B55" i="21"/>
  <c r="I54" i="21"/>
  <c r="H54" i="21"/>
  <c r="G54" i="21"/>
  <c r="F54" i="21"/>
  <c r="E54" i="21"/>
  <c r="D54" i="21"/>
  <c r="C54" i="21"/>
  <c r="B54" i="21"/>
  <c r="I53" i="21"/>
  <c r="H53" i="21"/>
  <c r="G53" i="21"/>
  <c r="F53" i="21"/>
  <c r="E53" i="21"/>
  <c r="D53" i="21"/>
  <c r="C53" i="21"/>
  <c r="B53" i="21"/>
  <c r="I52" i="21"/>
  <c r="H52" i="21"/>
  <c r="G52" i="21"/>
  <c r="F52" i="21"/>
  <c r="E52" i="21"/>
  <c r="D52" i="21"/>
  <c r="C52" i="21"/>
  <c r="B52" i="21"/>
  <c r="I51" i="21"/>
  <c r="H51" i="21"/>
  <c r="G51" i="21"/>
  <c r="F51" i="21"/>
  <c r="E51" i="21"/>
  <c r="D51" i="21"/>
  <c r="C51" i="21"/>
  <c r="B51" i="21"/>
  <c r="I50" i="21"/>
  <c r="H50" i="21"/>
  <c r="G50" i="21"/>
  <c r="F50" i="21"/>
  <c r="E50" i="21"/>
  <c r="D50" i="21"/>
  <c r="C50" i="21"/>
  <c r="B50" i="21"/>
  <c r="I49" i="21"/>
  <c r="H49" i="21"/>
  <c r="G49" i="21"/>
  <c r="F49" i="21"/>
  <c r="E49" i="21"/>
  <c r="D49" i="21"/>
  <c r="C49" i="21"/>
  <c r="B49" i="21"/>
  <c r="I48" i="21"/>
  <c r="H48" i="21"/>
  <c r="G48" i="21"/>
  <c r="F48" i="21"/>
  <c r="E48" i="21"/>
  <c r="D48" i="21"/>
  <c r="C48" i="21"/>
  <c r="B48" i="21"/>
  <c r="I47" i="21"/>
  <c r="H47" i="21"/>
  <c r="G47" i="21"/>
  <c r="F47" i="21"/>
  <c r="E47" i="21"/>
  <c r="D47" i="21"/>
  <c r="C47" i="21"/>
  <c r="B47" i="21"/>
  <c r="I46" i="21"/>
  <c r="H46" i="21"/>
  <c r="G46" i="21"/>
  <c r="F46" i="21"/>
  <c r="E46" i="21"/>
  <c r="D46" i="21"/>
  <c r="C46" i="21"/>
  <c r="B46" i="21"/>
  <c r="I45" i="21"/>
  <c r="H45" i="21"/>
  <c r="G45" i="21"/>
  <c r="F45" i="21"/>
  <c r="E45" i="21"/>
  <c r="D45" i="21"/>
  <c r="C45" i="21"/>
  <c r="B45" i="21"/>
  <c r="I44" i="21"/>
  <c r="H44" i="21"/>
  <c r="G44" i="21"/>
  <c r="F44" i="21"/>
  <c r="E44" i="21"/>
  <c r="D44" i="21"/>
  <c r="C44" i="21"/>
  <c r="B44" i="21"/>
  <c r="I43" i="21"/>
  <c r="H43" i="21"/>
  <c r="G43" i="21"/>
  <c r="F43" i="21"/>
  <c r="E43" i="21"/>
  <c r="D43" i="21"/>
  <c r="C43" i="21"/>
  <c r="B43" i="21"/>
  <c r="I42" i="21"/>
  <c r="H42" i="21"/>
  <c r="G42" i="21"/>
  <c r="F42" i="21"/>
  <c r="E42" i="21"/>
  <c r="C42" i="21"/>
  <c r="B42" i="21"/>
  <c r="I41" i="21"/>
  <c r="H41" i="21"/>
  <c r="G41" i="21"/>
  <c r="F41" i="21"/>
  <c r="E41" i="21"/>
  <c r="D41" i="21"/>
  <c r="C41" i="21"/>
  <c r="B41" i="21"/>
  <c r="I40" i="21"/>
  <c r="H40" i="21"/>
  <c r="G40" i="21"/>
  <c r="F40" i="21"/>
  <c r="F74" i="21" s="1"/>
  <c r="E40" i="21"/>
  <c r="D40" i="21"/>
  <c r="D74" i="21" s="1"/>
  <c r="C40" i="21"/>
  <c r="C74" i="21" s="1"/>
  <c r="C76" i="21" s="1"/>
  <c r="B40" i="21"/>
  <c r="I74" i="21"/>
  <c r="H74" i="21"/>
  <c r="G74" i="21"/>
  <c r="E74" i="21"/>
  <c r="B39" i="21"/>
  <c r="J37" i="21"/>
  <c r="L37" i="21" s="1"/>
  <c r="K35" i="21"/>
  <c r="K38" i="21" s="1"/>
  <c r="I34" i="21"/>
  <c r="H34" i="21"/>
  <c r="G34" i="21"/>
  <c r="F34" i="21"/>
  <c r="E34" i="21"/>
  <c r="D34" i="21"/>
  <c r="C34" i="21"/>
  <c r="B34" i="21"/>
  <c r="I33" i="21"/>
  <c r="H33" i="21"/>
  <c r="G33" i="21"/>
  <c r="F33" i="21"/>
  <c r="E33" i="21"/>
  <c r="D33" i="21"/>
  <c r="C33" i="21"/>
  <c r="B33" i="21"/>
  <c r="I32" i="21"/>
  <c r="H32" i="21"/>
  <c r="G32" i="21"/>
  <c r="F32" i="21"/>
  <c r="E32" i="21"/>
  <c r="D32" i="21"/>
  <c r="C32" i="21"/>
  <c r="B32" i="21"/>
  <c r="I31" i="21"/>
  <c r="H31" i="21"/>
  <c r="G31" i="21"/>
  <c r="F31" i="21"/>
  <c r="E31" i="21"/>
  <c r="D31" i="21"/>
  <c r="C31" i="21"/>
  <c r="B31" i="21"/>
  <c r="I30" i="21"/>
  <c r="H30" i="21"/>
  <c r="G30" i="21"/>
  <c r="F30" i="21"/>
  <c r="E30" i="21"/>
  <c r="D30" i="21"/>
  <c r="C30" i="21"/>
  <c r="B30" i="21"/>
  <c r="I29" i="21"/>
  <c r="H29" i="21"/>
  <c r="G29" i="21"/>
  <c r="F29" i="21"/>
  <c r="E29" i="21"/>
  <c r="D29" i="21"/>
  <c r="C29" i="21"/>
  <c r="B29" i="21"/>
  <c r="I28" i="21"/>
  <c r="H28" i="21"/>
  <c r="G28" i="21"/>
  <c r="F28" i="21"/>
  <c r="E28" i="21"/>
  <c r="D28" i="21"/>
  <c r="C28" i="21"/>
  <c r="B28" i="21"/>
  <c r="I27" i="21"/>
  <c r="H27" i="21"/>
  <c r="G27" i="21"/>
  <c r="F27" i="21"/>
  <c r="E27" i="21"/>
  <c r="D27" i="21"/>
  <c r="C27" i="21"/>
  <c r="B27" i="21"/>
  <c r="I26" i="21"/>
  <c r="H26" i="21"/>
  <c r="G26" i="21"/>
  <c r="F26" i="21"/>
  <c r="E26" i="21"/>
  <c r="D26" i="21"/>
  <c r="C26" i="21"/>
  <c r="B26" i="21"/>
  <c r="I25" i="21"/>
  <c r="H25" i="21"/>
  <c r="G25" i="21"/>
  <c r="F25" i="21"/>
  <c r="E25" i="21"/>
  <c r="D25" i="21"/>
  <c r="C25" i="21"/>
  <c r="B25" i="21"/>
  <c r="I24" i="21"/>
  <c r="H24" i="21"/>
  <c r="G24" i="21"/>
  <c r="F24" i="21"/>
  <c r="E24" i="21"/>
  <c r="D24" i="21"/>
  <c r="C24" i="21"/>
  <c r="B24" i="21"/>
  <c r="I23" i="21"/>
  <c r="H23" i="21"/>
  <c r="G23" i="21"/>
  <c r="F23" i="21"/>
  <c r="E23" i="21"/>
  <c r="D23" i="21"/>
  <c r="C23" i="21"/>
  <c r="B23" i="21"/>
  <c r="I22" i="21"/>
  <c r="H22" i="21"/>
  <c r="G22" i="21"/>
  <c r="F22" i="21"/>
  <c r="E22" i="21"/>
  <c r="D22" i="21"/>
  <c r="C22" i="21"/>
  <c r="B22" i="21"/>
  <c r="I21" i="21"/>
  <c r="H21" i="21"/>
  <c r="G21" i="21"/>
  <c r="F21" i="21"/>
  <c r="E21" i="21"/>
  <c r="D21" i="21"/>
  <c r="C21" i="21"/>
  <c r="B21" i="21"/>
  <c r="I20" i="21"/>
  <c r="H20" i="21"/>
  <c r="G20" i="21"/>
  <c r="F20" i="21"/>
  <c r="E20" i="21"/>
  <c r="D20" i="21"/>
  <c r="C20" i="21"/>
  <c r="B20" i="21"/>
  <c r="I19" i="21"/>
  <c r="H19" i="21"/>
  <c r="G19" i="21"/>
  <c r="F19" i="21"/>
  <c r="E19" i="21"/>
  <c r="D19" i="21"/>
  <c r="C19" i="21"/>
  <c r="B19" i="21"/>
  <c r="I18" i="21"/>
  <c r="H18" i="21"/>
  <c r="G18" i="21"/>
  <c r="F18" i="21"/>
  <c r="E18" i="21"/>
  <c r="D18" i="21"/>
  <c r="C18" i="21"/>
  <c r="B18" i="21"/>
  <c r="I17" i="21"/>
  <c r="H17" i="21"/>
  <c r="G17" i="21"/>
  <c r="F17" i="21"/>
  <c r="E17" i="21"/>
  <c r="D17" i="21"/>
  <c r="C17" i="21"/>
  <c r="B17" i="21"/>
  <c r="I16" i="21"/>
  <c r="H16" i="21"/>
  <c r="G16" i="21"/>
  <c r="F16" i="21"/>
  <c r="E16" i="21"/>
  <c r="D16" i="21"/>
  <c r="C16" i="21"/>
  <c r="B16" i="21"/>
  <c r="I15" i="21"/>
  <c r="H15" i="21"/>
  <c r="G15" i="21"/>
  <c r="F15" i="21"/>
  <c r="E15" i="21"/>
  <c r="D15" i="21"/>
  <c r="C15" i="21"/>
  <c r="B15" i="21"/>
  <c r="I14" i="21"/>
  <c r="H14" i="21"/>
  <c r="G14" i="21"/>
  <c r="F14" i="21"/>
  <c r="E14" i="21"/>
  <c r="D14" i="21"/>
  <c r="C14" i="21"/>
  <c r="B14" i="21"/>
  <c r="I13" i="21"/>
  <c r="H13" i="21"/>
  <c r="G13" i="21"/>
  <c r="F13" i="21"/>
  <c r="E13" i="21"/>
  <c r="D13" i="21"/>
  <c r="C13" i="21"/>
  <c r="B13" i="21"/>
  <c r="I12" i="21"/>
  <c r="H12" i="21"/>
  <c r="G12" i="21"/>
  <c r="F12" i="21"/>
  <c r="E12" i="21"/>
  <c r="D12" i="21"/>
  <c r="C12" i="21"/>
  <c r="B12" i="21"/>
  <c r="I11" i="21"/>
  <c r="H11" i="21"/>
  <c r="G11" i="21"/>
  <c r="F11" i="21"/>
  <c r="E11" i="21"/>
  <c r="D11" i="21"/>
  <c r="C11" i="21"/>
  <c r="B11" i="21"/>
  <c r="F35" i="21" l="1"/>
  <c r="C35" i="21"/>
  <c r="C38" i="21" s="1"/>
  <c r="D35" i="21"/>
  <c r="H35" i="21"/>
  <c r="E35" i="21"/>
  <c r="I35" i="21"/>
  <c r="G35" i="21"/>
  <c r="C77" i="21"/>
  <c r="D60" i="20"/>
  <c r="E41" i="20" l="1"/>
  <c r="J59" i="20"/>
  <c r="I59" i="20"/>
  <c r="H59" i="20"/>
  <c r="G59" i="20"/>
  <c r="F59" i="20"/>
  <c r="E59" i="20"/>
  <c r="D59" i="20"/>
  <c r="C32" i="19" l="1"/>
  <c r="C15" i="19"/>
  <c r="E43" i="20" l="1"/>
  <c r="F43" i="20"/>
  <c r="G43" i="20"/>
  <c r="H43" i="20"/>
  <c r="I43" i="20"/>
  <c r="J43" i="20"/>
  <c r="D43" i="20"/>
  <c r="F41" i="20"/>
  <c r="G41" i="20"/>
  <c r="H41" i="20"/>
  <c r="I41" i="20"/>
  <c r="J41" i="20"/>
  <c r="D41" i="20"/>
  <c r="H21" i="20"/>
  <c r="I21" i="20"/>
  <c r="J21" i="20"/>
  <c r="E21" i="20"/>
  <c r="F21" i="20"/>
  <c r="G21" i="20"/>
  <c r="D21" i="20"/>
  <c r="E13" i="19"/>
  <c r="F13" i="19"/>
  <c r="G13" i="19"/>
  <c r="H13" i="19"/>
  <c r="I13" i="19"/>
  <c r="D13" i="19"/>
  <c r="C13" i="19"/>
  <c r="E62" i="20" l="1"/>
  <c r="F62" i="20"/>
  <c r="G62" i="20"/>
  <c r="H62" i="20"/>
  <c r="I62" i="20"/>
  <c r="J62" i="20"/>
  <c r="D62" i="20"/>
  <c r="K39" i="15"/>
  <c r="J32" i="21" s="1"/>
  <c r="L32" i="21" s="1"/>
  <c r="K40" i="15"/>
  <c r="J33" i="21" s="1"/>
  <c r="L33" i="21" s="1"/>
  <c r="K41" i="15"/>
  <c r="J34" i="21" s="1"/>
  <c r="L34" i="21" s="1"/>
  <c r="D32" i="19"/>
  <c r="E32" i="19"/>
  <c r="F32" i="19"/>
  <c r="G32" i="19"/>
  <c r="H32" i="19"/>
  <c r="I32" i="19"/>
  <c r="B32" i="19"/>
  <c r="J32" i="19" l="1"/>
  <c r="L32" i="19" s="1"/>
  <c r="J31" i="19"/>
  <c r="E39" i="20"/>
  <c r="F39" i="20"/>
  <c r="G39" i="20"/>
  <c r="H39" i="20"/>
  <c r="I39" i="20"/>
  <c r="J39" i="20"/>
  <c r="D39" i="20"/>
  <c r="E42" i="20"/>
  <c r="F42" i="20"/>
  <c r="G42" i="20"/>
  <c r="H42" i="20"/>
  <c r="I42" i="20"/>
  <c r="J42" i="20"/>
  <c r="D42" i="20"/>
  <c r="K20" i="15" l="1"/>
  <c r="J14" i="21" s="1"/>
  <c r="L14" i="21" s="1"/>
  <c r="E37" i="20" l="1"/>
  <c r="F37" i="20"/>
  <c r="G37" i="20"/>
  <c r="H37" i="20"/>
  <c r="I37" i="20"/>
  <c r="J37" i="20"/>
  <c r="D37" i="20"/>
  <c r="J49" i="20"/>
  <c r="I49" i="20"/>
  <c r="H49" i="20"/>
  <c r="G49" i="20"/>
  <c r="F49" i="20"/>
  <c r="D49" i="20"/>
  <c r="E49" i="20"/>
  <c r="E31" i="20"/>
  <c r="E46" i="20" l="1"/>
  <c r="E38" i="20" l="1"/>
  <c r="K75" i="15" l="1"/>
  <c r="J72" i="21" s="1"/>
  <c r="K62" i="20"/>
  <c r="G38" i="20"/>
  <c r="G35" i="20"/>
  <c r="C35" i="20"/>
  <c r="F46" i="20" l="1"/>
  <c r="G46" i="20"/>
  <c r="H46" i="20"/>
  <c r="I46" i="20"/>
  <c r="J46" i="20"/>
  <c r="D46" i="20"/>
  <c r="C11" i="19" l="1"/>
  <c r="D23" i="20" l="1"/>
  <c r="K36" i="20" l="1"/>
  <c r="K37" i="20"/>
  <c r="J36" i="19" l="1"/>
  <c r="L36" i="19" s="1"/>
  <c r="K68" i="20"/>
  <c r="K66" i="20"/>
  <c r="J61" i="20"/>
  <c r="I61" i="20"/>
  <c r="H61" i="20"/>
  <c r="G61" i="20"/>
  <c r="F61" i="20"/>
  <c r="E61" i="20"/>
  <c r="D61" i="20"/>
  <c r="E60" i="20"/>
  <c r="F60" i="20"/>
  <c r="G60" i="20"/>
  <c r="H60" i="20"/>
  <c r="I60" i="20"/>
  <c r="J60" i="20"/>
  <c r="J57" i="20"/>
  <c r="I57" i="20"/>
  <c r="H57" i="20"/>
  <c r="G57" i="20"/>
  <c r="F57" i="20"/>
  <c r="E57" i="20"/>
  <c r="D57" i="20"/>
  <c r="J55" i="20"/>
  <c r="I55" i="20"/>
  <c r="H55" i="20"/>
  <c r="G55" i="20"/>
  <c r="F55" i="20"/>
  <c r="E55" i="20"/>
  <c r="D55" i="20"/>
  <c r="E54" i="20"/>
  <c r="F54" i="20"/>
  <c r="G54" i="20"/>
  <c r="H54" i="20"/>
  <c r="I54" i="20"/>
  <c r="J54" i="20"/>
  <c r="D54" i="20"/>
  <c r="J52" i="20"/>
  <c r="I52" i="20"/>
  <c r="H52" i="20"/>
  <c r="G52" i="20"/>
  <c r="F52" i="20"/>
  <c r="D52" i="20"/>
  <c r="E51" i="20"/>
  <c r="F51" i="20"/>
  <c r="G51" i="20"/>
  <c r="H51" i="20"/>
  <c r="I51" i="20"/>
  <c r="J51" i="20"/>
  <c r="D51" i="20"/>
  <c r="J50" i="20"/>
  <c r="I50" i="20"/>
  <c r="H50" i="20"/>
  <c r="G50" i="20"/>
  <c r="F50" i="20"/>
  <c r="E50" i="20"/>
  <c r="D50" i="20"/>
  <c r="J48" i="20"/>
  <c r="I48" i="20"/>
  <c r="H48" i="20"/>
  <c r="G48" i="20"/>
  <c r="F48" i="20"/>
  <c r="E48" i="20"/>
  <c r="D48" i="20"/>
  <c r="J47" i="20"/>
  <c r="I47" i="20"/>
  <c r="H47" i="20"/>
  <c r="G47" i="20"/>
  <c r="F47" i="20"/>
  <c r="E47" i="20"/>
  <c r="D47" i="20"/>
  <c r="J45" i="20"/>
  <c r="I45" i="20"/>
  <c r="H45" i="20"/>
  <c r="G45" i="20"/>
  <c r="F45" i="20"/>
  <c r="E45" i="20"/>
  <c r="D45" i="20"/>
  <c r="J44" i="20"/>
  <c r="I44" i="20"/>
  <c r="H44" i="20"/>
  <c r="G44" i="20"/>
  <c r="F44" i="20"/>
  <c r="E44" i="20"/>
  <c r="D44" i="20"/>
  <c r="J40" i="20"/>
  <c r="I40" i="20"/>
  <c r="H40" i="20"/>
  <c r="G40" i="20"/>
  <c r="F40" i="20"/>
  <c r="E40" i="20"/>
  <c r="D40" i="20"/>
  <c r="J38" i="20"/>
  <c r="I38" i="20"/>
  <c r="H38" i="20"/>
  <c r="F38" i="20"/>
  <c r="D38" i="20"/>
  <c r="J35" i="20"/>
  <c r="I35" i="20"/>
  <c r="H35" i="20"/>
  <c r="F35" i="20"/>
  <c r="E35" i="20"/>
  <c r="D35" i="20"/>
  <c r="J34" i="20"/>
  <c r="I34" i="20"/>
  <c r="H34" i="20"/>
  <c r="G34" i="20"/>
  <c r="F34" i="20"/>
  <c r="E34" i="20"/>
  <c r="D34" i="20"/>
  <c r="J33" i="20"/>
  <c r="I33" i="20"/>
  <c r="H33" i="20"/>
  <c r="G33" i="20"/>
  <c r="F33" i="20"/>
  <c r="E33" i="20"/>
  <c r="D33" i="20"/>
  <c r="J32" i="20"/>
  <c r="I32" i="20"/>
  <c r="H32" i="20"/>
  <c r="G32" i="20"/>
  <c r="F32" i="20"/>
  <c r="E32" i="20"/>
  <c r="D32" i="20"/>
  <c r="F31" i="20"/>
  <c r="G31" i="20"/>
  <c r="H31" i="20"/>
  <c r="I31" i="20"/>
  <c r="J31" i="20"/>
  <c r="D31" i="20"/>
  <c r="J30" i="20"/>
  <c r="I30" i="20"/>
  <c r="H30" i="20"/>
  <c r="G30" i="20"/>
  <c r="F30" i="20"/>
  <c r="E30" i="20"/>
  <c r="D30" i="20"/>
  <c r="J29" i="20"/>
  <c r="I29" i="20"/>
  <c r="H29" i="20"/>
  <c r="G29" i="20"/>
  <c r="F29" i="20"/>
  <c r="E29" i="20"/>
  <c r="D29" i="20"/>
  <c r="J28" i="20"/>
  <c r="I28" i="20"/>
  <c r="H28" i="20"/>
  <c r="G28" i="20"/>
  <c r="F28" i="20"/>
  <c r="E28" i="20"/>
  <c r="D28" i="20"/>
  <c r="J27" i="20"/>
  <c r="I27" i="20"/>
  <c r="H27" i="20"/>
  <c r="G27" i="20"/>
  <c r="F27" i="20"/>
  <c r="E27" i="20"/>
  <c r="D27" i="20"/>
  <c r="J26" i="20"/>
  <c r="I26" i="20"/>
  <c r="H26" i="20"/>
  <c r="G26" i="20"/>
  <c r="F26" i="20"/>
  <c r="E26" i="20"/>
  <c r="D26" i="20"/>
  <c r="J25" i="20"/>
  <c r="I25" i="20"/>
  <c r="H25" i="20"/>
  <c r="G25" i="20"/>
  <c r="F25" i="20"/>
  <c r="E25" i="20"/>
  <c r="D25" i="20"/>
  <c r="F23" i="20"/>
  <c r="G23" i="20"/>
  <c r="H23" i="20"/>
  <c r="I23" i="20"/>
  <c r="J23" i="20"/>
  <c r="E23" i="20"/>
  <c r="D24" i="20"/>
  <c r="J22" i="20"/>
  <c r="I22" i="20"/>
  <c r="H22" i="20"/>
  <c r="G22" i="20"/>
  <c r="F22" i="20"/>
  <c r="E22" i="20"/>
  <c r="D22" i="20"/>
  <c r="D19" i="20"/>
  <c r="E19" i="20"/>
  <c r="F19" i="20"/>
  <c r="G19" i="20"/>
  <c r="H19" i="20"/>
  <c r="I19" i="20"/>
  <c r="J19" i="20"/>
  <c r="E18" i="20"/>
  <c r="F18" i="20"/>
  <c r="G18" i="20"/>
  <c r="H18" i="20"/>
  <c r="I18" i="20"/>
  <c r="J18" i="20"/>
  <c r="D18" i="20"/>
  <c r="B15" i="19"/>
  <c r="D15" i="19"/>
  <c r="E15" i="19"/>
  <c r="F15" i="19"/>
  <c r="K44" i="20" l="1"/>
  <c r="K23" i="20"/>
  <c r="B10" i="19" l="1"/>
  <c r="C10" i="19"/>
  <c r="D10" i="19"/>
  <c r="E10" i="19"/>
  <c r="F10" i="19"/>
  <c r="G10" i="19"/>
  <c r="H10" i="19"/>
  <c r="I10" i="19"/>
  <c r="B11" i="19"/>
  <c r="D11" i="19"/>
  <c r="E11" i="19"/>
  <c r="F11" i="19"/>
  <c r="G11" i="19"/>
  <c r="H11" i="19"/>
  <c r="I11" i="19"/>
  <c r="B12" i="19"/>
  <c r="C12" i="19"/>
  <c r="D12" i="19"/>
  <c r="E12" i="19"/>
  <c r="F12" i="19"/>
  <c r="G12" i="19"/>
  <c r="H12" i="19"/>
  <c r="I12" i="19"/>
  <c r="B13" i="19"/>
  <c r="B14" i="19"/>
  <c r="C14" i="19"/>
  <c r="D14" i="19"/>
  <c r="E14" i="19"/>
  <c r="F14" i="19"/>
  <c r="G14" i="19"/>
  <c r="H14" i="19"/>
  <c r="I14" i="19"/>
  <c r="G15" i="19"/>
  <c r="H15" i="19"/>
  <c r="I15" i="19"/>
  <c r="B16" i="19"/>
  <c r="C16" i="19"/>
  <c r="D16" i="19"/>
  <c r="E16" i="19"/>
  <c r="F16" i="19"/>
  <c r="G16" i="19"/>
  <c r="H16" i="19"/>
  <c r="I16" i="19"/>
  <c r="B17" i="19"/>
  <c r="C17" i="19"/>
  <c r="D17" i="19"/>
  <c r="E17" i="19"/>
  <c r="F17" i="19"/>
  <c r="G17" i="19"/>
  <c r="H17" i="19"/>
  <c r="I17" i="19"/>
  <c r="B18" i="19"/>
  <c r="C18" i="19"/>
  <c r="D18" i="19"/>
  <c r="E18" i="19"/>
  <c r="F18" i="19"/>
  <c r="G18" i="19"/>
  <c r="H18" i="19"/>
  <c r="I18" i="19"/>
  <c r="B19" i="19"/>
  <c r="C19" i="19"/>
  <c r="D19" i="19"/>
  <c r="E19" i="19"/>
  <c r="F19" i="19"/>
  <c r="G19" i="19"/>
  <c r="H19" i="19"/>
  <c r="I19" i="19"/>
  <c r="B20" i="19"/>
  <c r="C20" i="19"/>
  <c r="D20" i="19"/>
  <c r="E20" i="19"/>
  <c r="F20" i="19"/>
  <c r="G20" i="19"/>
  <c r="H20" i="19"/>
  <c r="I20" i="19"/>
  <c r="B21" i="19"/>
  <c r="C21" i="19"/>
  <c r="D21" i="19"/>
  <c r="E21" i="19"/>
  <c r="F21" i="19"/>
  <c r="G21" i="19"/>
  <c r="H21" i="19"/>
  <c r="I21" i="19"/>
  <c r="B22" i="19"/>
  <c r="C22" i="19"/>
  <c r="D22" i="19"/>
  <c r="E22" i="19"/>
  <c r="F22" i="19"/>
  <c r="G22" i="19"/>
  <c r="H22" i="19"/>
  <c r="I22" i="19"/>
  <c r="B23" i="19"/>
  <c r="C23" i="19"/>
  <c r="D23" i="19"/>
  <c r="E23" i="19"/>
  <c r="F23" i="19"/>
  <c r="G23" i="19"/>
  <c r="H23" i="19"/>
  <c r="I23" i="19"/>
  <c r="B24" i="19"/>
  <c r="C24" i="19"/>
  <c r="D24" i="19"/>
  <c r="E24" i="19"/>
  <c r="F24" i="19"/>
  <c r="G24" i="19"/>
  <c r="H24" i="19"/>
  <c r="I24" i="19"/>
  <c r="B25" i="19"/>
  <c r="C25" i="19"/>
  <c r="D25" i="19"/>
  <c r="E25" i="19"/>
  <c r="F25" i="19"/>
  <c r="G25" i="19"/>
  <c r="H25" i="19"/>
  <c r="I25" i="19"/>
  <c r="B26" i="19"/>
  <c r="C26" i="19"/>
  <c r="D26" i="19"/>
  <c r="E26" i="19"/>
  <c r="F26" i="19"/>
  <c r="G26" i="19"/>
  <c r="H26" i="19"/>
  <c r="I26" i="19"/>
  <c r="B27" i="19"/>
  <c r="C27" i="19"/>
  <c r="D27" i="19"/>
  <c r="E27" i="19"/>
  <c r="F27" i="19"/>
  <c r="G27" i="19"/>
  <c r="H27" i="19"/>
  <c r="I27" i="19"/>
  <c r="B28" i="19"/>
  <c r="C28" i="19"/>
  <c r="D28" i="19"/>
  <c r="E28" i="19"/>
  <c r="F28" i="19"/>
  <c r="G28" i="19"/>
  <c r="H28" i="19"/>
  <c r="I28" i="19"/>
  <c r="B29" i="19"/>
  <c r="C29" i="19"/>
  <c r="D29" i="19"/>
  <c r="E29" i="19"/>
  <c r="F29" i="19"/>
  <c r="G29" i="19"/>
  <c r="H29" i="19"/>
  <c r="I29" i="19"/>
  <c r="B30" i="19"/>
  <c r="C30" i="19"/>
  <c r="D30" i="19"/>
  <c r="E30" i="19"/>
  <c r="F30" i="19"/>
  <c r="G30" i="19"/>
  <c r="H30" i="19"/>
  <c r="I30" i="19"/>
  <c r="B31" i="19"/>
  <c r="C31" i="19"/>
  <c r="L31" i="19" s="1"/>
  <c r="D31" i="19"/>
  <c r="E31" i="19"/>
  <c r="F31" i="19"/>
  <c r="G31" i="19"/>
  <c r="H31" i="19"/>
  <c r="I31" i="19"/>
  <c r="B33" i="19"/>
  <c r="C33" i="19"/>
  <c r="D33" i="19"/>
  <c r="E33" i="19"/>
  <c r="F33" i="19"/>
  <c r="G33" i="19"/>
  <c r="H33" i="19"/>
  <c r="I33" i="19"/>
  <c r="K34" i="19"/>
  <c r="K37" i="19" s="1"/>
  <c r="B38" i="19"/>
  <c r="E38" i="19"/>
  <c r="G38" i="19"/>
  <c r="H38" i="19"/>
  <c r="I38" i="19"/>
  <c r="B39" i="19"/>
  <c r="C39" i="19"/>
  <c r="D39" i="19"/>
  <c r="E39" i="19"/>
  <c r="F39" i="19"/>
  <c r="G39" i="19"/>
  <c r="H39" i="19"/>
  <c r="I39" i="19"/>
  <c r="B40" i="19"/>
  <c r="C40" i="19"/>
  <c r="D40" i="19"/>
  <c r="E40" i="19"/>
  <c r="F40" i="19"/>
  <c r="G40" i="19"/>
  <c r="H40" i="19"/>
  <c r="I40" i="19"/>
  <c r="B41" i="19"/>
  <c r="C41" i="19"/>
  <c r="D41" i="19"/>
  <c r="E41" i="19"/>
  <c r="F41" i="19"/>
  <c r="G41" i="19"/>
  <c r="H41" i="19"/>
  <c r="I41" i="19"/>
  <c r="B42" i="19"/>
  <c r="C42" i="19"/>
  <c r="D42" i="19"/>
  <c r="E42" i="19"/>
  <c r="F42" i="19"/>
  <c r="G42" i="19"/>
  <c r="H42" i="19"/>
  <c r="I42" i="19"/>
  <c r="B43" i="19"/>
  <c r="C43" i="19"/>
  <c r="D43" i="19"/>
  <c r="E43" i="19"/>
  <c r="F43" i="19"/>
  <c r="G43" i="19"/>
  <c r="H43" i="19"/>
  <c r="I43" i="19"/>
  <c r="B44" i="19"/>
  <c r="C44" i="19"/>
  <c r="D44" i="19"/>
  <c r="E44" i="19"/>
  <c r="F44" i="19"/>
  <c r="G44" i="19"/>
  <c r="H44" i="19"/>
  <c r="I44" i="19"/>
  <c r="B45" i="19"/>
  <c r="C45" i="19"/>
  <c r="D45" i="19"/>
  <c r="E45" i="19"/>
  <c r="F45" i="19"/>
  <c r="G45" i="19"/>
  <c r="H45" i="19"/>
  <c r="I45" i="19"/>
  <c r="B46" i="19"/>
  <c r="C46" i="19"/>
  <c r="D46" i="19"/>
  <c r="E46" i="19"/>
  <c r="F46" i="19"/>
  <c r="G46" i="19"/>
  <c r="H46" i="19"/>
  <c r="I46" i="19"/>
  <c r="B47" i="19"/>
  <c r="C47" i="19"/>
  <c r="D47" i="19"/>
  <c r="E47" i="19"/>
  <c r="F47" i="19"/>
  <c r="G47" i="19"/>
  <c r="H47" i="19"/>
  <c r="I47" i="19"/>
  <c r="B48" i="19"/>
  <c r="C48" i="19"/>
  <c r="D48" i="19"/>
  <c r="E48" i="19"/>
  <c r="F48" i="19"/>
  <c r="G48" i="19"/>
  <c r="H48" i="19"/>
  <c r="I48" i="19"/>
  <c r="B49" i="19"/>
  <c r="C49" i="19"/>
  <c r="D49" i="19"/>
  <c r="E49" i="19"/>
  <c r="F49" i="19"/>
  <c r="G49" i="19"/>
  <c r="H49" i="19"/>
  <c r="I49" i="19"/>
  <c r="B50" i="19"/>
  <c r="C50" i="19"/>
  <c r="D50" i="19"/>
  <c r="E50" i="19"/>
  <c r="F50" i="19"/>
  <c r="G50" i="19"/>
  <c r="H50" i="19"/>
  <c r="I50" i="19"/>
  <c r="B51" i="19"/>
  <c r="C51" i="19"/>
  <c r="D51" i="19"/>
  <c r="E51" i="19"/>
  <c r="F51" i="19"/>
  <c r="G51" i="19"/>
  <c r="H51" i="19"/>
  <c r="I51" i="19"/>
  <c r="B52" i="19"/>
  <c r="C52" i="19"/>
  <c r="D52" i="19"/>
  <c r="E52" i="19"/>
  <c r="F52" i="19"/>
  <c r="G52" i="19"/>
  <c r="H52" i="19"/>
  <c r="I52" i="19"/>
  <c r="B53" i="19"/>
  <c r="C53" i="19"/>
  <c r="D53" i="19"/>
  <c r="E53" i="19"/>
  <c r="F53" i="19"/>
  <c r="G53" i="19"/>
  <c r="H53" i="19"/>
  <c r="I53" i="19"/>
  <c r="B54" i="19"/>
  <c r="C54" i="19"/>
  <c r="D54" i="19"/>
  <c r="E54" i="19"/>
  <c r="F54" i="19"/>
  <c r="G54" i="19"/>
  <c r="H54" i="19"/>
  <c r="I54" i="19"/>
  <c r="B55" i="19"/>
  <c r="C55" i="19"/>
  <c r="D55" i="19"/>
  <c r="E55" i="19"/>
  <c r="F55" i="19"/>
  <c r="G55" i="19"/>
  <c r="H55" i="19"/>
  <c r="I55" i="19"/>
  <c r="B56" i="19"/>
  <c r="C56" i="19"/>
  <c r="D56" i="19"/>
  <c r="E56" i="19"/>
  <c r="F56" i="19"/>
  <c r="G56" i="19"/>
  <c r="H56" i="19"/>
  <c r="I56" i="19"/>
  <c r="B57" i="19"/>
  <c r="C57" i="19"/>
  <c r="D57" i="19"/>
  <c r="E57" i="19"/>
  <c r="F57" i="19"/>
  <c r="G57" i="19"/>
  <c r="H57" i="19"/>
  <c r="I57" i="19"/>
  <c r="B58" i="19"/>
  <c r="C58" i="19"/>
  <c r="D58" i="19"/>
  <c r="E58" i="19"/>
  <c r="F58" i="19"/>
  <c r="G58" i="19"/>
  <c r="H58" i="19"/>
  <c r="I58" i="19"/>
  <c r="B59" i="19"/>
  <c r="C59" i="19"/>
  <c r="D59" i="19"/>
  <c r="E59" i="19"/>
  <c r="F59" i="19"/>
  <c r="G59" i="19"/>
  <c r="H59" i="19"/>
  <c r="I59" i="19"/>
  <c r="B60" i="19"/>
  <c r="C60" i="19"/>
  <c r="D60" i="19"/>
  <c r="E60" i="19"/>
  <c r="F60" i="19"/>
  <c r="G60" i="19"/>
  <c r="H60" i="19"/>
  <c r="I60" i="19"/>
  <c r="B61" i="19"/>
  <c r="C61" i="19"/>
  <c r="D61" i="19"/>
  <c r="E61" i="19"/>
  <c r="F61" i="19"/>
  <c r="G61" i="19"/>
  <c r="H61" i="19"/>
  <c r="I61" i="19"/>
  <c r="B62" i="19"/>
  <c r="C62" i="19"/>
  <c r="D62" i="19"/>
  <c r="E62" i="19"/>
  <c r="F62" i="19"/>
  <c r="G62" i="19"/>
  <c r="H62" i="19"/>
  <c r="I62" i="19"/>
  <c r="B63" i="19"/>
  <c r="C63" i="19"/>
  <c r="D63" i="19"/>
  <c r="E63" i="19"/>
  <c r="F63" i="19"/>
  <c r="G63" i="19"/>
  <c r="H63" i="19"/>
  <c r="I63" i="19"/>
  <c r="B64" i="19"/>
  <c r="C64" i="19"/>
  <c r="D64" i="19"/>
  <c r="E64" i="19"/>
  <c r="F64" i="19"/>
  <c r="G64" i="19"/>
  <c r="H64" i="19"/>
  <c r="I64" i="19"/>
  <c r="B65" i="19"/>
  <c r="C65" i="19"/>
  <c r="D65" i="19"/>
  <c r="E65" i="19"/>
  <c r="F65" i="19"/>
  <c r="G65" i="19"/>
  <c r="H65" i="19"/>
  <c r="I65" i="19"/>
  <c r="B66" i="19"/>
  <c r="C66" i="19"/>
  <c r="D66" i="19"/>
  <c r="E66" i="19"/>
  <c r="F66" i="19"/>
  <c r="G66" i="19"/>
  <c r="H66" i="19"/>
  <c r="I66" i="19"/>
  <c r="B67" i="19"/>
  <c r="C67" i="19"/>
  <c r="D67" i="19"/>
  <c r="E67" i="19"/>
  <c r="F67" i="19"/>
  <c r="G67" i="19"/>
  <c r="H67" i="19"/>
  <c r="I67" i="19"/>
  <c r="B68" i="19"/>
  <c r="C68" i="19"/>
  <c r="D68" i="19"/>
  <c r="E68" i="19"/>
  <c r="F68" i="19"/>
  <c r="G68" i="19"/>
  <c r="H68" i="19"/>
  <c r="I68" i="19"/>
  <c r="B69" i="19"/>
  <c r="C69" i="19"/>
  <c r="D69" i="19"/>
  <c r="E69" i="19"/>
  <c r="F69" i="19"/>
  <c r="G69" i="19"/>
  <c r="H69" i="19"/>
  <c r="I69" i="19"/>
  <c r="B70" i="19"/>
  <c r="C70" i="19"/>
  <c r="D70" i="19"/>
  <c r="E70" i="19"/>
  <c r="F70" i="19"/>
  <c r="G70" i="19"/>
  <c r="H70" i="19"/>
  <c r="I70" i="19"/>
  <c r="B71" i="19"/>
  <c r="C71" i="19"/>
  <c r="D71" i="19"/>
  <c r="E71" i="19"/>
  <c r="F71" i="19"/>
  <c r="G71" i="19"/>
  <c r="H71" i="19"/>
  <c r="I71" i="19"/>
  <c r="J71" i="19"/>
  <c r="B72" i="19"/>
  <c r="C72" i="19"/>
  <c r="D72" i="19"/>
  <c r="E72" i="19"/>
  <c r="F72" i="19"/>
  <c r="G72" i="19"/>
  <c r="H72" i="19"/>
  <c r="I72" i="19"/>
  <c r="D34" i="19" l="1"/>
  <c r="E73" i="19"/>
  <c r="I73" i="19"/>
  <c r="H34" i="19"/>
  <c r="H73" i="19"/>
  <c r="D73" i="19"/>
  <c r="F34" i="19"/>
  <c r="G34" i="19"/>
  <c r="I34" i="19"/>
  <c r="E34" i="19"/>
  <c r="G73" i="19"/>
  <c r="C73" i="19"/>
  <c r="C75" i="19" s="1"/>
  <c r="F73" i="19"/>
  <c r="C34" i="19"/>
  <c r="C37" i="19" s="1"/>
  <c r="E56" i="20"/>
  <c r="F56" i="20"/>
  <c r="G56" i="20"/>
  <c r="H56" i="20"/>
  <c r="I56" i="20"/>
  <c r="J56" i="20"/>
  <c r="D56" i="20"/>
  <c r="E63" i="20"/>
  <c r="F63" i="20"/>
  <c r="G63" i="20"/>
  <c r="H63" i="20"/>
  <c r="I63" i="20"/>
  <c r="J63" i="20"/>
  <c r="D63" i="20"/>
  <c r="E20" i="20"/>
  <c r="F20" i="20"/>
  <c r="G20" i="20"/>
  <c r="H20" i="20"/>
  <c r="I20" i="20"/>
  <c r="J20" i="20"/>
  <c r="D20" i="20"/>
  <c r="K51" i="20"/>
  <c r="K61" i="20"/>
  <c r="K59" i="20"/>
  <c r="K58" i="20"/>
  <c r="K57" i="20"/>
  <c r="K55" i="20"/>
  <c r="K54" i="20"/>
  <c r="K53" i="20"/>
  <c r="K52" i="20"/>
  <c r="K50" i="20"/>
  <c r="K49" i="20"/>
  <c r="K48" i="20"/>
  <c r="K47" i="20"/>
  <c r="K46" i="20"/>
  <c r="K42" i="20"/>
  <c r="K41" i="20"/>
  <c r="K40" i="20"/>
  <c r="K35" i="20"/>
  <c r="K34" i="20"/>
  <c r="K33" i="20"/>
  <c r="K32" i="20"/>
  <c r="K31" i="20"/>
  <c r="K30" i="20"/>
  <c r="K29" i="20"/>
  <c r="K28" i="20"/>
  <c r="K27" i="20"/>
  <c r="K26" i="20"/>
  <c r="K25" i="20"/>
  <c r="K22" i="20"/>
  <c r="K19" i="20"/>
  <c r="K18" i="20"/>
  <c r="K43" i="20" l="1"/>
  <c r="K21" i="20"/>
  <c r="I64" i="20"/>
  <c r="G64" i="20"/>
  <c r="E64" i="20"/>
  <c r="D64" i="20"/>
  <c r="D69" i="20" s="1"/>
  <c r="J11" i="20" s="1"/>
  <c r="H64" i="20"/>
  <c r="F64" i="20"/>
  <c r="C76" i="19"/>
  <c r="J64" i="20"/>
  <c r="K74" i="15" l="1"/>
  <c r="J71" i="21" s="1"/>
  <c r="K73" i="15"/>
  <c r="J70" i="21" s="1"/>
  <c r="K72" i="15"/>
  <c r="J69" i="21" s="1"/>
  <c r="K69" i="15"/>
  <c r="J66" i="21" s="1"/>
  <c r="K68" i="15"/>
  <c r="J65" i="21" s="1"/>
  <c r="K67" i="15"/>
  <c r="J64" i="21" s="1"/>
  <c r="K66" i="15"/>
  <c r="J63" i="21" s="1"/>
  <c r="K65" i="15"/>
  <c r="J62" i="21" s="1"/>
  <c r="K64" i="15"/>
  <c r="J61" i="21" s="1"/>
  <c r="K63" i="15"/>
  <c r="J60" i="21" s="1"/>
  <c r="K54" i="15"/>
  <c r="J51" i="21" s="1"/>
  <c r="K52" i="15"/>
  <c r="J49" i="21" s="1"/>
  <c r="K60" i="15"/>
  <c r="J57" i="21" s="1"/>
  <c r="K57" i="15"/>
  <c r="J54" i="21" s="1"/>
  <c r="K56" i="15"/>
  <c r="J53" i="21" s="1"/>
  <c r="K53" i="15"/>
  <c r="J50" i="21" s="1"/>
  <c r="K51" i="15"/>
  <c r="J48" i="21" s="1"/>
  <c r="K50" i="15"/>
  <c r="J47" i="21" s="1"/>
  <c r="K49" i="15"/>
  <c r="J46" i="21" s="1"/>
  <c r="K48" i="15"/>
  <c r="J45" i="21" s="1"/>
  <c r="K47" i="15"/>
  <c r="J44" i="21" s="1"/>
  <c r="K46" i="15"/>
  <c r="J43" i="21" s="1"/>
  <c r="J48" i="19" l="1"/>
  <c r="J45" i="19"/>
  <c r="J52" i="19"/>
  <c r="J50" i="19"/>
  <c r="J62" i="19"/>
  <c r="J68" i="19"/>
  <c r="J44" i="19"/>
  <c r="J61" i="19"/>
  <c r="J42" i="19"/>
  <c r="J46" i="19"/>
  <c r="J53" i="19"/>
  <c r="J59" i="19"/>
  <c r="J63" i="19"/>
  <c r="J69" i="19"/>
  <c r="J49" i="19"/>
  <c r="J65" i="19"/>
  <c r="J43" i="19"/>
  <c r="J47" i="19"/>
  <c r="J56" i="19"/>
  <c r="J60" i="19"/>
  <c r="J64" i="19"/>
  <c r="J70" i="19"/>
  <c r="K58" i="15"/>
  <c r="J55" i="21" s="1"/>
  <c r="J54" i="19" l="1"/>
  <c r="K55" i="15"/>
  <c r="J52" i="21" s="1"/>
  <c r="J51" i="19" l="1"/>
  <c r="K24" i="15"/>
  <c r="J17" i="21" s="1"/>
  <c r="L17" i="21" s="1"/>
  <c r="J16" i="19" l="1"/>
  <c r="L16" i="19" s="1"/>
  <c r="K43" i="15"/>
  <c r="J40" i="21" s="1"/>
  <c r="K44" i="15"/>
  <c r="J41" i="21" s="1"/>
  <c r="K29" i="15"/>
  <c r="J22" i="21" s="1"/>
  <c r="L22" i="21" s="1"/>
  <c r="K30" i="15"/>
  <c r="J23" i="21" s="1"/>
  <c r="K31" i="15"/>
  <c r="J24" i="21" s="1"/>
  <c r="K32" i="15"/>
  <c r="J25" i="21" s="1"/>
  <c r="K33" i="15"/>
  <c r="J26" i="21" s="1"/>
  <c r="K34" i="15"/>
  <c r="J27" i="21" s="1"/>
  <c r="L27" i="21" s="1"/>
  <c r="K35" i="15"/>
  <c r="J28" i="21" s="1"/>
  <c r="L28" i="21" s="1"/>
  <c r="K36" i="15"/>
  <c r="J29" i="21" s="1"/>
  <c r="L29" i="21" s="1"/>
  <c r="K37" i="15"/>
  <c r="J30" i="21" s="1"/>
  <c r="K38" i="15"/>
  <c r="J31" i="21" s="1"/>
  <c r="L31" i="21" s="1"/>
  <c r="K45" i="15"/>
  <c r="J42" i="21" s="1"/>
  <c r="K42" i="15"/>
  <c r="J39" i="21" s="1"/>
  <c r="L30" i="21" l="1"/>
  <c r="J23" i="19"/>
  <c r="L23" i="19" s="1"/>
  <c r="J26" i="19"/>
  <c r="L26" i="19" s="1"/>
  <c r="J22" i="19"/>
  <c r="J41" i="19"/>
  <c r="J21" i="19"/>
  <c r="L21" i="19" s="1"/>
  <c r="J28" i="19"/>
  <c r="L28" i="19" s="1"/>
  <c r="J40" i="19"/>
  <c r="J24" i="19"/>
  <c r="J33" i="19"/>
  <c r="L33" i="19" s="1"/>
  <c r="K56" i="20"/>
  <c r="J27" i="19"/>
  <c r="L27" i="19" s="1"/>
  <c r="J39" i="19"/>
  <c r="K20" i="20"/>
  <c r="J38" i="19"/>
  <c r="J30" i="19"/>
  <c r="L30" i="19" s="1"/>
  <c r="K60" i="20"/>
  <c r="J29" i="19"/>
  <c r="L29" i="19" s="1"/>
  <c r="J25" i="19"/>
  <c r="L25" i="19" s="1"/>
  <c r="K71" i="15"/>
  <c r="J68" i="21" s="1"/>
  <c r="K76" i="15"/>
  <c r="J73" i="21" s="1"/>
  <c r="K25" i="15"/>
  <c r="J18" i="21" s="1"/>
  <c r="L18" i="21" s="1"/>
  <c r="K26" i="15"/>
  <c r="J19" i="21" s="1"/>
  <c r="L19" i="21" s="1"/>
  <c r="K27" i="15"/>
  <c r="J20" i="21" s="1"/>
  <c r="L20" i="21" s="1"/>
  <c r="K28" i="15"/>
  <c r="J21" i="21" s="1"/>
  <c r="L21" i="21" s="1"/>
  <c r="K59" i="15"/>
  <c r="J56" i="21" s="1"/>
  <c r="K61" i="15"/>
  <c r="J58" i="21" s="1"/>
  <c r="K62" i="15"/>
  <c r="J59" i="21" s="1"/>
  <c r="K70" i="15"/>
  <c r="J67" i="21" s="1"/>
  <c r="J74" i="21" l="1"/>
  <c r="J75" i="21" s="1"/>
  <c r="J76" i="21" s="1"/>
  <c r="K76" i="21" s="1"/>
  <c r="J66" i="19"/>
  <c r="J72" i="19"/>
  <c r="J73" i="19" s="1"/>
  <c r="J74" i="19" s="1"/>
  <c r="J57" i="19"/>
  <c r="J20" i="19"/>
  <c r="L20" i="19" s="1"/>
  <c r="J58" i="19"/>
  <c r="J19" i="19"/>
  <c r="L19" i="19" s="1"/>
  <c r="J67" i="19"/>
  <c r="J18" i="19"/>
  <c r="L18" i="19" s="1"/>
  <c r="J55" i="19"/>
  <c r="J17" i="19"/>
  <c r="L17" i="19" s="1"/>
  <c r="K63" i="20"/>
  <c r="K64" i="20" s="1"/>
  <c r="D82" i="15"/>
  <c r="J11" i="15" s="1"/>
  <c r="K22" i="15"/>
  <c r="J16" i="21" s="1"/>
  <c r="L16" i="21" s="1"/>
  <c r="K21" i="15"/>
  <c r="J15" i="21" s="1"/>
  <c r="L15" i="21" s="1"/>
  <c r="J13" i="19"/>
  <c r="L13" i="19" s="1"/>
  <c r="K19" i="15"/>
  <c r="J13" i="21" s="1"/>
  <c r="K18" i="15"/>
  <c r="J12" i="21" s="1"/>
  <c r="L12" i="21" s="1"/>
  <c r="K17" i="15"/>
  <c r="J11" i="21" s="1"/>
  <c r="L11" i="21" l="1"/>
  <c r="L35" i="21" s="1"/>
  <c r="J35" i="21"/>
  <c r="J11" i="19"/>
  <c r="L11" i="19" s="1"/>
  <c r="J12" i="19"/>
  <c r="J10" i="19"/>
  <c r="L10" i="19" s="1"/>
  <c r="J14" i="19"/>
  <c r="L14" i="19" s="1"/>
  <c r="J15" i="19"/>
  <c r="L15" i="19" s="1"/>
  <c r="J75" i="19"/>
  <c r="K75" i="19" s="1"/>
  <c r="J36" i="21" l="1"/>
  <c r="J38" i="21" s="1"/>
  <c r="O36" i="21"/>
  <c r="O35" i="21" s="1"/>
  <c r="N36" i="21"/>
  <c r="N35" i="21" s="1"/>
  <c r="L36" i="21"/>
  <c r="L38" i="21" s="1"/>
  <c r="J34" i="19"/>
  <c r="J35" i="19" s="1"/>
  <c r="L34" i="19"/>
  <c r="L35" i="19" s="1"/>
  <c r="O35" i="19"/>
  <c r="O34" i="19" s="1"/>
  <c r="J77" i="21" l="1"/>
  <c r="K77" i="21" s="1"/>
  <c r="K39" i="21"/>
  <c r="L37" i="19"/>
  <c r="K78" i="15"/>
  <c r="K80" i="15" s="1"/>
  <c r="D78" i="15" s="1"/>
  <c r="N35" i="19"/>
  <c r="N34" i="19" s="1"/>
  <c r="J37" i="19" l="1"/>
  <c r="J76" i="19" s="1"/>
  <c r="K76" i="19" s="1"/>
  <c r="K65" i="20"/>
  <c r="K67" i="20" s="1"/>
  <c r="K69" i="20" s="1"/>
  <c r="K38" i="19"/>
  <c r="K82" i="15"/>
  <c r="M64" i="20" l="1"/>
  <c r="D65" i="20" s="1"/>
</calcChain>
</file>

<file path=xl/sharedStrings.xml><?xml version="1.0" encoding="utf-8"?>
<sst xmlns="http://schemas.openxmlformats.org/spreadsheetml/2006/main" count="267" uniqueCount="128">
  <si>
    <t>ШТАТНОЕ РАСПИСАНИЕ</t>
  </si>
  <si>
    <t>№ п/п</t>
  </si>
  <si>
    <t>Наименование должности</t>
  </si>
  <si>
    <t>Директор</t>
  </si>
  <si>
    <t>Главный бухгалтер</t>
  </si>
  <si>
    <t>Социальный педагог</t>
  </si>
  <si>
    <t>Вахтер</t>
  </si>
  <si>
    <t>Заместитель директора по АХР</t>
  </si>
  <si>
    <t>Уборщик служебных помещений</t>
  </si>
  <si>
    <t xml:space="preserve">Педагог-психолог </t>
  </si>
  <si>
    <t>Педагог - организатор</t>
  </si>
  <si>
    <t>Дворник</t>
  </si>
  <si>
    <t>Библиотекарь</t>
  </si>
  <si>
    <t>Бухгалтер</t>
  </si>
  <si>
    <t>Медицинская сестра</t>
  </si>
  <si>
    <t>Воспитатель</t>
  </si>
  <si>
    <t>Педагог дополнительного образования</t>
  </si>
  <si>
    <t>ИТОГО</t>
  </si>
  <si>
    <t>Выплата медицинским работникам, осуществляющим медицинское обслуживание воспитанников</t>
  </si>
  <si>
    <t>Старший воспитатель</t>
  </si>
  <si>
    <t>Младший воспитатель</t>
  </si>
  <si>
    <t>Шеф-повар</t>
  </si>
  <si>
    <t>Повар</t>
  </si>
  <si>
    <t>Подсобный рабочий</t>
  </si>
  <si>
    <t>Кладовщик</t>
  </si>
  <si>
    <t>Кастелянша</t>
  </si>
  <si>
    <t>Лаборант</t>
  </si>
  <si>
    <t>Врач-специалист</t>
  </si>
  <si>
    <t>Заведующий хозяйством</t>
  </si>
  <si>
    <t>Секретарь (делопроизводитель)</t>
  </si>
  <si>
    <t>Грузчик</t>
  </si>
  <si>
    <t>Кассир</t>
  </si>
  <si>
    <t>за работу в ночное время и праздничные дни</t>
  </si>
  <si>
    <t>Выплаты компенсационного характера</t>
  </si>
  <si>
    <t>рублей</t>
  </si>
  <si>
    <t>за работу в условиях, отклоняющихся от нормальных (по результатам оценки условий труда)</t>
  </si>
  <si>
    <t>Выплаты за наличие почетного звания, государственных наград, ученой степени</t>
  </si>
  <si>
    <t>Выплаты за дополнительную работу, не входящую в круг основных обязанностей</t>
  </si>
  <si>
    <t>Рабочий (электромонтер, слесарь-сантехник и т.п.)</t>
  </si>
  <si>
    <t>(наименование учреждения)</t>
  </si>
  <si>
    <t xml:space="preserve">Главный бухгалтер </t>
  </si>
  <si>
    <t>Заведующий библиотекой</t>
  </si>
  <si>
    <t>Ежемесячное вознагражадение за выполнение функций классного руководителя</t>
  </si>
  <si>
    <t>Водитель</t>
  </si>
  <si>
    <t>ВСЕГО ФОТ в месяц</t>
  </si>
  <si>
    <t>Заведующий складом</t>
  </si>
  <si>
    <t>Машинист по стирке  белья и спецодежды</t>
  </si>
  <si>
    <t>Учитель-логопед (учитель-дефектолог)</t>
  </si>
  <si>
    <t>Медицинская сестра(для организации питания)</t>
  </si>
  <si>
    <t>Техник (для обслуживания звукоус.аппаратуры)</t>
  </si>
  <si>
    <t>Выплаты педагогическим работникам (за исключением учителей, учителей-логопедов, учителей-дефектологов) по выявлению индивидуальных особенностей обучающихся</t>
  </si>
  <si>
    <t xml:space="preserve">ИТОГО </t>
  </si>
  <si>
    <t>Кол-во штатных единиц по областной Методике</t>
  </si>
  <si>
    <t>Объем средств на зарплату в соответствии с областной методикой</t>
  </si>
  <si>
    <t>ВСЕГО (область - ЗП пед.персонала)</t>
  </si>
  <si>
    <t>Объем средств на ФОТ по областному нормативу бюджетного финансирования</t>
  </si>
  <si>
    <t>Сумма должностных окладов с учетом количества штатных единиц (учебных часов) и коэффициента специфики работы учреждения</t>
  </si>
  <si>
    <t>Приложение № 2</t>
  </si>
  <si>
    <t>Приложение № 1</t>
  </si>
  <si>
    <t xml:space="preserve">РАСШИФРОВКА к штатному расписанию по работникам </t>
  </si>
  <si>
    <t>Кол-во штатных единиц</t>
  </si>
  <si>
    <t>Инстуктор ЛФК</t>
  </si>
  <si>
    <t>Заместитель директора по УВР(ВР, УР, УК,ЛОЧ)</t>
  </si>
  <si>
    <t>Младшая медицинская сестра</t>
  </si>
  <si>
    <t>Швея по ремонту белья</t>
  </si>
  <si>
    <t>Киномеханик</t>
  </si>
  <si>
    <t>Учитель</t>
  </si>
  <si>
    <t>Рабочий по комплексному обсл.зданий</t>
  </si>
  <si>
    <t>Зам.директора по АХЧ</t>
  </si>
  <si>
    <t>ВСЕГО (город - ЗП прочего персонала)</t>
  </si>
  <si>
    <t xml:space="preserve">Мастер </t>
  </si>
  <si>
    <t>Сторож</t>
  </si>
  <si>
    <t>Выплаты стимулирующего характера-</t>
  </si>
  <si>
    <t>%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</si>
  <si>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</si>
  <si>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</si>
  <si>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</si>
  <si>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</si>
  <si>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</si>
  <si>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</si>
  <si>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</si>
  <si>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УТВЕРЖДЕНО</t>
  </si>
  <si>
    <t>"</t>
  </si>
  <si>
    <t xml:space="preserve">г. № </t>
  </si>
  <si>
    <t>единиц</t>
  </si>
  <si>
    <t>Структурное</t>
  </si>
  <si>
    <t>Должность(специальность,профессия),разряд,класс(категория) квалификации</t>
  </si>
  <si>
    <t>Тарифная ставка (оклад) или  сумма должностных окладов, руб.</t>
  </si>
  <si>
    <t>Надбавки,руб.</t>
  </si>
  <si>
    <t>Примечание</t>
  </si>
  <si>
    <t>наименование</t>
  </si>
  <si>
    <t>код</t>
  </si>
  <si>
    <t>Всего в месяц (гр.5+гр.6 +гр.7+гр.8 + гр.9+гр10)</t>
  </si>
  <si>
    <t>Кол-во штатных единиц/ часов</t>
  </si>
  <si>
    <t>Руководитель кадровой службы</t>
  </si>
  <si>
    <t xml:space="preserve">    ____________________</t>
  </si>
  <si>
    <t>(должность)</t>
  </si>
  <si>
    <t>(личная подпись)</t>
  </si>
  <si>
    <t>(расшифровка подписи)</t>
  </si>
  <si>
    <t>Надбавки, руб.</t>
  </si>
  <si>
    <t>Проверено: специалист МКУ ЦОФ департамента образования мэрии города Ярославля</t>
  </si>
  <si>
    <t>(дата)</t>
  </si>
  <si>
    <t>Инструктор ЛФК</t>
  </si>
  <si>
    <t>Штат в количестве</t>
  </si>
  <si>
    <t>директор</t>
  </si>
  <si>
    <t>ст. вожатый</t>
  </si>
  <si>
    <t>Медсестра по массажу, физотерапии, ортоптиски</t>
  </si>
  <si>
    <t>Заместитель директора департамента образования мэрии города Ярославля</t>
  </si>
  <si>
    <t>Согласовано:</t>
  </si>
  <si>
    <t>О.А. Головизнина</t>
  </si>
  <si>
    <t>на 01.09. 2017 года</t>
  </si>
  <si>
    <t>Секретарь руководителя (делопроизводитель)</t>
  </si>
  <si>
    <t>норм</t>
  </si>
  <si>
    <t>факт</t>
  </si>
  <si>
    <t xml:space="preserve">Преподаватель - организатор ОБЖ  </t>
  </si>
  <si>
    <t>час.-478</t>
  </si>
  <si>
    <t>Фонд оплаты труда в соответствии штатной численности необходимой для выполнения муниципального задания.</t>
  </si>
  <si>
    <t>Заместитель директора по УВР(ВР,ОБ)</t>
  </si>
  <si>
    <t>Заместитель директора по УВР(ВР, ОБ)</t>
  </si>
  <si>
    <t>Приказом организации от "01"сентября  2018 г.№_______</t>
  </si>
  <si>
    <t>на период _____с "01"сентября 2018г.</t>
  </si>
  <si>
    <t>на 01.09.2018 года</t>
  </si>
  <si>
    <t>Выплаты стимулирующего характера-  %</t>
  </si>
  <si>
    <t>Выплаты стимулирующего характера (       %)</t>
  </si>
  <si>
    <t>Приказом организации от "01"сентября_2018_г.№__</t>
  </si>
  <si>
    <t>на 01.09. 2018 года</t>
  </si>
  <si>
    <t>Выплаты стимулирующего характера (     %)</t>
  </si>
  <si>
    <t>час.-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</si>
</sst>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00"/>
  </numFmts>
  <fonts count="5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i/>
      <sz val="12"/>
      <color theme="1"/>
      <name val="Calibri"/>
      <family val="2"/>
      <charset val="204"/>
      <scheme val="minor"/>
    </font>
    <font>
      <b/>
      <sz val="8"/>
      <name val="Arial Cyr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Arial Cyr"/>
      <family val="2"/>
      <charset val="204"/>
    </font>
    <font>
      <sz val="10"/>
      <color rgb="FFFF0000"/>
      <name val="Arial Cyr"/>
      <charset val="204"/>
    </font>
    <font>
      <sz val="10"/>
      <color rgb="FFFF00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3" fillId="0" borderId="0" applyFill="0" applyBorder="0" applyAlignment="0" applyProtection="0"/>
    <xf numFmtId="0" fontId="5" fillId="0" borderId="0"/>
    <xf numFmtId="0" fontId="5" fillId="0" borderId="0"/>
    <xf numFmtId="164" fontId="3" fillId="0" borderId="0" applyFill="0" applyBorder="0" applyAlignment="0" applyProtection="0"/>
    <xf numFmtId="0" fontId="1" fillId="0" borderId="0"/>
  </cellStyleXfs>
  <cellXfs count="470">
    <xf numFmtId="0" fontId="0" fillId="0" borderId="0" xfId="0"/>
    <xf numFmtId="0" fontId="4" fillId="2" borderId="1" xfId="0" applyFont="1" applyFill="1" applyBorder="1"/>
    <xf numFmtId="2" fontId="4" fillId="3" borderId="7" xfId="0" applyNumberFormat="1" applyFont="1" applyFill="1" applyBorder="1" applyAlignment="1">
      <alignment horizontal="center"/>
    </xf>
    <xf numFmtId="0" fontId="1" fillId="0" borderId="0" xfId="1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8" fillId="0" borderId="5" xfId="0" applyFont="1" applyFill="1" applyBorder="1"/>
    <xf numFmtId="0" fontId="11" fillId="0" borderId="0" xfId="0" applyFont="1"/>
    <xf numFmtId="0" fontId="12" fillId="0" borderId="0" xfId="1" applyFont="1" applyBorder="1" applyAlignment="1">
      <alignment horizontal="center"/>
    </xf>
    <xf numFmtId="0" fontId="9" fillId="0" borderId="0" xfId="1" applyFont="1" applyBorder="1" applyAlignment="1"/>
    <xf numFmtId="0" fontId="9" fillId="0" borderId="0" xfId="1" applyFont="1" applyBorder="1" applyAlignment="1">
      <alignment horizontal="right"/>
    </xf>
    <xf numFmtId="2" fontId="10" fillId="3" borderId="21" xfId="0" applyNumberFormat="1" applyFont="1" applyFill="1" applyBorder="1" applyAlignment="1">
      <alignment horizontal="center"/>
    </xf>
    <xf numFmtId="0" fontId="4" fillId="2" borderId="26" xfId="0" applyFont="1" applyFill="1" applyBorder="1"/>
    <xf numFmtId="0" fontId="8" fillId="0" borderId="22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13" fillId="5" borderId="2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 wrapText="1"/>
    </xf>
    <xf numFmtId="0" fontId="14" fillId="5" borderId="1" xfId="0" applyFont="1" applyFill="1" applyBorder="1"/>
    <xf numFmtId="0" fontId="13" fillId="7" borderId="1" xfId="0" applyFont="1" applyFill="1" applyBorder="1"/>
    <xf numFmtId="0" fontId="13" fillId="7" borderId="1" xfId="0" applyFont="1" applyFill="1" applyBorder="1" applyAlignment="1">
      <alignment horizontal="left" wrapText="1"/>
    </xf>
    <xf numFmtId="0" fontId="13" fillId="7" borderId="1" xfId="1" applyFont="1" applyFill="1" applyBorder="1" applyAlignment="1"/>
    <xf numFmtId="0" fontId="14" fillId="7" borderId="1" xfId="0" applyFont="1" applyFill="1" applyBorder="1"/>
    <xf numFmtId="0" fontId="13" fillId="7" borderId="1" xfId="0" applyFont="1" applyFill="1" applyBorder="1" applyAlignment="1">
      <alignment vertical="justify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vertical="center"/>
    </xf>
    <xf numFmtId="2" fontId="4" fillId="5" borderId="2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0" fontId="8" fillId="8" borderId="31" xfId="0" applyFont="1" applyFill="1" applyBorder="1"/>
    <xf numFmtId="0" fontId="8" fillId="0" borderId="0" xfId="0" applyFont="1" applyAlignment="1">
      <alignment horizontal="right"/>
    </xf>
    <xf numFmtId="0" fontId="8" fillId="0" borderId="39" xfId="0" applyFont="1" applyBorder="1"/>
    <xf numFmtId="2" fontId="9" fillId="0" borderId="19" xfId="1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10" fillId="5" borderId="2" xfId="0" applyNumberFormat="1" applyFont="1" applyFill="1" applyBorder="1" applyAlignment="1">
      <alignment horizontal="center"/>
    </xf>
    <xf numFmtId="2" fontId="4" fillId="9" borderId="12" xfId="0" applyNumberFormat="1" applyFont="1" applyFill="1" applyBorder="1" applyAlignment="1">
      <alignment horizontal="center"/>
    </xf>
    <xf numFmtId="0" fontId="8" fillId="0" borderId="40" xfId="0" applyFont="1" applyBorder="1"/>
    <xf numFmtId="0" fontId="17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2" fontId="17" fillId="0" borderId="0" xfId="0" applyNumberFormat="1" applyFont="1"/>
    <xf numFmtId="2" fontId="8" fillId="0" borderId="0" xfId="0" applyNumberFormat="1" applyFont="1"/>
    <xf numFmtId="0" fontId="13" fillId="5" borderId="8" xfId="0" applyFont="1" applyFill="1" applyBorder="1" applyAlignment="1">
      <alignment horizontal="left"/>
    </xf>
    <xf numFmtId="0" fontId="4" fillId="9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/>
    </xf>
    <xf numFmtId="2" fontId="4" fillId="10" borderId="6" xfId="0" applyNumberFormat="1" applyFont="1" applyFill="1" applyBorder="1" applyAlignment="1">
      <alignment horizontal="center" vertical="center"/>
    </xf>
    <xf numFmtId="0" fontId="8" fillId="11" borderId="0" xfId="0" applyFont="1" applyFill="1"/>
    <xf numFmtId="0" fontId="8" fillId="10" borderId="0" xfId="0" applyFont="1" applyFill="1"/>
    <xf numFmtId="165" fontId="20" fillId="0" borderId="0" xfId="0" applyNumberFormat="1" applyFont="1"/>
    <xf numFmtId="0" fontId="21" fillId="0" borderId="0" xfId="0" applyFont="1"/>
    <xf numFmtId="0" fontId="22" fillId="0" borderId="0" xfId="6" applyFont="1" applyBorder="1" applyProtection="1">
      <protection locked="0"/>
    </xf>
    <xf numFmtId="0" fontId="22" fillId="0" borderId="0" xfId="6" applyFont="1" applyBorder="1" applyAlignment="1" applyProtection="1">
      <alignment horizontal="center"/>
      <protection locked="0"/>
    </xf>
    <xf numFmtId="0" fontId="22" fillId="10" borderId="0" xfId="6" applyFont="1" applyFill="1" applyBorder="1" applyAlignment="1" applyProtection="1">
      <alignment horizontal="center"/>
      <protection locked="0"/>
    </xf>
    <xf numFmtId="0" fontId="21" fillId="0" borderId="0" xfId="0" applyFont="1" applyBorder="1"/>
    <xf numFmtId="49" fontId="23" fillId="0" borderId="0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23" fillId="0" borderId="0" xfId="6" applyFont="1" applyBorder="1" applyAlignment="1">
      <alignment horizontal="left"/>
    </xf>
    <xf numFmtId="0" fontId="23" fillId="0" borderId="0" xfId="0" applyFont="1" applyAlignment="1">
      <alignment horizontal="right"/>
    </xf>
    <xf numFmtId="0" fontId="23" fillId="0" borderId="13" xfId="0" applyFont="1" applyFill="1" applyBorder="1" applyAlignment="1">
      <alignment horizontal="center"/>
    </xf>
    <xf numFmtId="0" fontId="23" fillId="10" borderId="13" xfId="0" applyFont="1" applyFill="1" applyBorder="1" applyAlignment="1">
      <alignment horizontal="center"/>
    </xf>
    <xf numFmtId="49" fontId="23" fillId="0" borderId="0" xfId="0" applyNumberFormat="1" applyFont="1" applyFill="1" applyBorder="1" applyAlignment="1"/>
    <xf numFmtId="49" fontId="23" fillId="0" borderId="1" xfId="0" applyNumberFormat="1" applyFont="1" applyFill="1" applyBorder="1" applyAlignment="1"/>
    <xf numFmtId="0" fontId="23" fillId="0" borderId="0" xfId="0" applyFont="1"/>
    <xf numFmtId="0" fontId="23" fillId="0" borderId="3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10" borderId="0" xfId="6" applyFont="1" applyFill="1" applyBorder="1" applyAlignment="1">
      <alignment horizontal="center"/>
    </xf>
    <xf numFmtId="0" fontId="22" fillId="0" borderId="0" xfId="6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10" borderId="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49" fontId="22" fillId="1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30" xfId="0" applyFont="1" applyBorder="1" applyAlignment="1">
      <alignment vertical="center" wrapText="1"/>
    </xf>
    <xf numFmtId="0" fontId="23" fillId="10" borderId="8" xfId="6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10" borderId="1" xfId="0" applyFont="1" applyFill="1" applyBorder="1"/>
    <xf numFmtId="0" fontId="8" fillId="10" borderId="0" xfId="0" applyFont="1" applyFill="1" applyBorder="1"/>
    <xf numFmtId="2" fontId="4" fillId="10" borderId="1" xfId="0" applyNumberFormat="1" applyFont="1" applyFill="1" applyBorder="1" applyAlignment="1">
      <alignment horizontal="center"/>
    </xf>
    <xf numFmtId="2" fontId="10" fillId="10" borderId="1" xfId="0" applyNumberFormat="1" applyFont="1" applyFill="1" applyBorder="1" applyAlignment="1">
      <alignment horizontal="center"/>
    </xf>
    <xf numFmtId="2" fontId="9" fillId="10" borderId="1" xfId="1" applyNumberFormat="1" applyFont="1" applyFill="1" applyBorder="1" applyAlignment="1">
      <alignment horizontal="center"/>
    </xf>
    <xf numFmtId="0" fontId="9" fillId="10" borderId="1" xfId="1" applyFont="1" applyFill="1" applyBorder="1" applyAlignment="1">
      <alignment horizontal="center"/>
    </xf>
    <xf numFmtId="2" fontId="19" fillId="10" borderId="1" xfId="0" applyNumberFormat="1" applyFont="1" applyFill="1" applyBorder="1" applyAlignment="1">
      <alignment horizontal="center"/>
    </xf>
    <xf numFmtId="0" fontId="1" fillId="0" borderId="14" xfId="1" applyFont="1" applyBorder="1" applyAlignment="1">
      <alignment horizontal="center" vertical="center" wrapText="1"/>
    </xf>
    <xf numFmtId="0" fontId="21" fillId="10" borderId="0" xfId="0" applyFont="1" applyFill="1" applyBorder="1"/>
    <xf numFmtId="49" fontId="23" fillId="10" borderId="0" xfId="0" applyNumberFormat="1" applyFont="1" applyFill="1" applyBorder="1" applyAlignment="1">
      <alignment horizontal="center"/>
    </xf>
    <xf numFmtId="49" fontId="23" fillId="10" borderId="0" xfId="0" applyNumberFormat="1" applyFont="1" applyFill="1" applyBorder="1" applyAlignment="1"/>
    <xf numFmtId="0" fontId="23" fillId="10" borderId="0" xfId="0" applyFont="1" applyFill="1" applyBorder="1"/>
    <xf numFmtId="2" fontId="7" fillId="4" borderId="9" xfId="0" applyNumberFormat="1" applyFont="1" applyFill="1" applyBorder="1"/>
    <xf numFmtId="0" fontId="21" fillId="0" borderId="13" xfId="0" applyFont="1" applyFill="1" applyBorder="1"/>
    <xf numFmtId="0" fontId="25" fillId="0" borderId="0" xfId="0" applyFont="1" applyFill="1"/>
    <xf numFmtId="0" fontId="23" fillId="0" borderId="0" xfId="6" applyFont="1"/>
    <xf numFmtId="2" fontId="21" fillId="0" borderId="0" xfId="0" applyNumberFormat="1" applyFont="1"/>
    <xf numFmtId="0" fontId="23" fillId="0" borderId="0" xfId="6" applyFont="1" applyAlignment="1"/>
    <xf numFmtId="0" fontId="23" fillId="0" borderId="0" xfId="6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vertical="justify" wrapText="1"/>
    </xf>
    <xf numFmtId="0" fontId="25" fillId="0" borderId="0" xfId="0" applyFont="1" applyAlignment="1">
      <alignment vertical="justify"/>
    </xf>
    <xf numFmtId="0" fontId="26" fillId="0" borderId="0" xfId="0" applyFont="1" applyAlignment="1">
      <alignment horizontal="center"/>
    </xf>
    <xf numFmtId="2" fontId="20" fillId="0" borderId="0" xfId="0" applyNumberFormat="1" applyFont="1"/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31" fillId="0" borderId="30" xfId="0" applyFont="1" applyBorder="1" applyAlignment="1">
      <alignment vertical="center" wrapText="1"/>
    </xf>
    <xf numFmtId="0" fontId="32" fillId="10" borderId="8" xfId="6" applyFont="1" applyFill="1" applyBorder="1" applyAlignment="1">
      <alignment horizontal="center" vertical="center" wrapText="1"/>
    </xf>
    <xf numFmtId="9" fontId="29" fillId="0" borderId="8" xfId="1" applyNumberFormat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9" fillId="10" borderId="10" xfId="1" applyFont="1" applyFill="1" applyBorder="1" applyAlignment="1">
      <alignment horizontal="center" vertical="center" wrapText="1"/>
    </xf>
    <xf numFmtId="0" fontId="27" fillId="0" borderId="8" xfId="0" applyFont="1" applyBorder="1"/>
    <xf numFmtId="0" fontId="28" fillId="0" borderId="8" xfId="1" applyFont="1" applyBorder="1" applyAlignment="1">
      <alignment horizontal="center" vertical="center" wrapText="1"/>
    </xf>
    <xf numFmtId="0" fontId="27" fillId="10" borderId="1" xfId="0" applyFont="1" applyFill="1" applyBorder="1"/>
    <xf numFmtId="0" fontId="27" fillId="0" borderId="1" xfId="0" applyFont="1" applyBorder="1"/>
    <xf numFmtId="0" fontId="27" fillId="0" borderId="1" xfId="0" applyFont="1" applyFill="1" applyBorder="1"/>
    <xf numFmtId="2" fontId="28" fillId="10" borderId="1" xfId="0" applyNumberFormat="1" applyFont="1" applyFill="1" applyBorder="1" applyAlignment="1">
      <alignment horizontal="center"/>
    </xf>
    <xf numFmtId="0" fontId="28" fillId="10" borderId="1" xfId="0" applyFont="1" applyFill="1" applyBorder="1" applyAlignment="1">
      <alignment horizontal="left"/>
    </xf>
    <xf numFmtId="0" fontId="28" fillId="10" borderId="1" xfId="0" applyFont="1" applyFill="1" applyBorder="1" applyAlignment="1">
      <alignment horizontal="center"/>
    </xf>
    <xf numFmtId="0" fontId="28" fillId="10" borderId="1" xfId="0" applyFont="1" applyFill="1" applyBorder="1" applyAlignment="1">
      <alignment horizontal="left" wrapText="1"/>
    </xf>
    <xf numFmtId="0" fontId="28" fillId="10" borderId="1" xfId="0" applyFont="1" applyFill="1" applyBorder="1"/>
    <xf numFmtId="0" fontId="28" fillId="10" borderId="1" xfId="1" applyFont="1" applyFill="1" applyBorder="1" applyAlignment="1"/>
    <xf numFmtId="0" fontId="28" fillId="10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vertical="justify"/>
    </xf>
    <xf numFmtId="2" fontId="32" fillId="4" borderId="21" xfId="0" applyNumberFormat="1" applyFont="1" applyFill="1" applyBorder="1" applyAlignment="1">
      <alignment horizontal="center"/>
    </xf>
    <xf numFmtId="2" fontId="32" fillId="4" borderId="48" xfId="0" applyNumberFormat="1" applyFont="1" applyFill="1" applyBorder="1" applyAlignment="1">
      <alignment horizontal="center"/>
    </xf>
    <xf numFmtId="0" fontId="32" fillId="0" borderId="17" xfId="1" applyFont="1" applyFill="1" applyBorder="1" applyAlignment="1">
      <alignment horizontal="left" wrapText="1"/>
    </xf>
    <xf numFmtId="0" fontId="32" fillId="0" borderId="18" xfId="1" applyFont="1" applyFill="1" applyBorder="1" applyAlignment="1">
      <alignment horizontal="left" wrapText="1"/>
    </xf>
    <xf numFmtId="2" fontId="32" fillId="4" borderId="47" xfId="1" applyNumberFormat="1" applyFont="1" applyFill="1" applyBorder="1" applyAlignment="1">
      <alignment horizontal="center"/>
    </xf>
    <xf numFmtId="2" fontId="32" fillId="10" borderId="1" xfId="0" applyNumberFormat="1" applyFont="1" applyFill="1" applyBorder="1" applyAlignment="1">
      <alignment horizontal="center"/>
    </xf>
    <xf numFmtId="2" fontId="32" fillId="4" borderId="46" xfId="1" applyNumberFormat="1" applyFont="1" applyFill="1" applyBorder="1" applyAlignment="1">
      <alignment horizontal="center"/>
    </xf>
    <xf numFmtId="2" fontId="32" fillId="10" borderId="1" xfId="1" applyNumberFormat="1" applyFont="1" applyFill="1" applyBorder="1" applyAlignment="1">
      <alignment horizontal="center"/>
    </xf>
    <xf numFmtId="2" fontId="32" fillId="4" borderId="49" xfId="1" applyNumberFormat="1" applyFont="1" applyFill="1" applyBorder="1" applyAlignment="1">
      <alignment horizontal="center"/>
    </xf>
    <xf numFmtId="0" fontId="32" fillId="4" borderId="48" xfId="1" applyFont="1" applyFill="1" applyBorder="1" applyAlignment="1">
      <alignment horizontal="center"/>
    </xf>
    <xf numFmtId="2" fontId="31" fillId="4" borderId="9" xfId="0" applyNumberFormat="1" applyFont="1" applyFill="1" applyBorder="1"/>
    <xf numFmtId="2" fontId="32" fillId="4" borderId="49" xfId="0" applyNumberFormat="1" applyFont="1" applyFill="1" applyBorder="1" applyAlignment="1">
      <alignment horizontal="center"/>
    </xf>
    <xf numFmtId="0" fontId="32" fillId="10" borderId="1" xfId="1" applyFont="1" applyFill="1" applyBorder="1" applyAlignment="1">
      <alignment horizontal="center"/>
    </xf>
    <xf numFmtId="0" fontId="27" fillId="0" borderId="0" xfId="0" applyFont="1"/>
    <xf numFmtId="0" fontId="27" fillId="10" borderId="0" xfId="0" applyFont="1" applyFill="1"/>
    <xf numFmtId="0" fontId="28" fillId="0" borderId="0" xfId="0" applyFont="1"/>
    <xf numFmtId="2" fontId="23" fillId="0" borderId="13" xfId="0" applyNumberFormat="1" applyFont="1" applyBorder="1"/>
    <xf numFmtId="2" fontId="33" fillId="0" borderId="0" xfId="0" applyNumberFormat="1" applyFont="1"/>
    <xf numFmtId="166" fontId="8" fillId="11" borderId="0" xfId="0" applyNumberFormat="1" applyFont="1" applyFill="1"/>
    <xf numFmtId="0" fontId="25" fillId="0" borderId="0" xfId="0" applyFont="1" applyAlignment="1">
      <alignment horizontal="center"/>
    </xf>
    <xf numFmtId="0" fontId="34" fillId="0" borderId="0" xfId="6" applyFont="1" applyBorder="1" applyAlignment="1" applyProtection="1">
      <alignment horizontal="center"/>
      <protection locked="0"/>
    </xf>
    <xf numFmtId="0" fontId="34" fillId="10" borderId="0" xfId="6" applyFont="1" applyFill="1" applyBorder="1" applyAlignment="1" applyProtection="1">
      <alignment horizontal="center"/>
      <protection locked="0"/>
    </xf>
    <xf numFmtId="49" fontId="21" fillId="0" borderId="0" xfId="0" applyNumberFormat="1" applyFont="1" applyBorder="1" applyAlignment="1">
      <alignment horizontal="center"/>
    </xf>
    <xf numFmtId="0" fontId="21" fillId="0" borderId="0" xfId="6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13" xfId="0" applyFont="1" applyFill="1" applyBorder="1" applyAlignment="1">
      <alignment horizontal="center"/>
    </xf>
    <xf numFmtId="49" fontId="21" fillId="0" borderId="0" xfId="0" applyNumberFormat="1" applyFont="1" applyFill="1" applyBorder="1" applyAlignment="1"/>
    <xf numFmtId="0" fontId="21" fillId="0" borderId="3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4" fillId="10" borderId="0" xfId="6" applyFont="1" applyFill="1" applyBorder="1" applyAlignment="1">
      <alignment horizontal="center"/>
    </xf>
    <xf numFmtId="0" fontId="34" fillId="0" borderId="0" xfId="6" applyFont="1" applyBorder="1" applyAlignment="1">
      <alignment horizontal="center"/>
    </xf>
    <xf numFmtId="0" fontId="21" fillId="10" borderId="1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4" fillId="0" borderId="0" xfId="0" applyFont="1" applyAlignment="1">
      <alignment horizontal="right"/>
    </xf>
    <xf numFmtId="49" fontId="34" fillId="10" borderId="1" xfId="0" applyNumberFormat="1" applyFont="1" applyFill="1" applyBorder="1" applyAlignment="1">
      <alignment horizontal="center"/>
    </xf>
    <xf numFmtId="49" fontId="34" fillId="10" borderId="0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2" fontId="21" fillId="0" borderId="13" xfId="0" applyNumberFormat="1" applyFont="1" applyBorder="1"/>
    <xf numFmtId="0" fontId="21" fillId="0" borderId="0" xfId="0" applyFont="1" applyAlignment="1">
      <alignment horizontal="center"/>
    </xf>
    <xf numFmtId="9" fontId="35" fillId="0" borderId="8" xfId="1" applyNumberFormat="1" applyFont="1" applyBorder="1" applyAlignment="1">
      <alignment horizontal="center" vertical="center" wrapText="1"/>
    </xf>
    <xf numFmtId="0" fontId="35" fillId="0" borderId="8" xfId="1" applyFont="1" applyBorder="1" applyAlignment="1">
      <alignment horizontal="center" vertical="center" wrapText="1"/>
    </xf>
    <xf numFmtId="0" fontId="35" fillId="10" borderId="10" xfId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/>
    </xf>
    <xf numFmtId="2" fontId="36" fillId="10" borderId="1" xfId="0" applyNumberFormat="1" applyFont="1" applyFill="1" applyBorder="1" applyAlignment="1">
      <alignment horizontal="center"/>
    </xf>
    <xf numFmtId="0" fontId="36" fillId="10" borderId="1" xfId="0" applyFont="1" applyFill="1" applyBorder="1" applyAlignment="1">
      <alignment horizontal="center"/>
    </xf>
    <xf numFmtId="2" fontId="36" fillId="10" borderId="1" xfId="0" applyNumberFormat="1" applyFont="1" applyFill="1" applyBorder="1"/>
    <xf numFmtId="0" fontId="36" fillId="0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vertical="center"/>
    </xf>
    <xf numFmtId="0" fontId="36" fillId="10" borderId="1" xfId="0" applyFont="1" applyFill="1" applyBorder="1"/>
    <xf numFmtId="2" fontId="36" fillId="10" borderId="1" xfId="0" applyNumberFormat="1" applyFont="1" applyFill="1" applyBorder="1" applyAlignment="1">
      <alignment vertical="center"/>
    </xf>
    <xf numFmtId="0" fontId="38" fillId="0" borderId="17" xfId="1" applyFont="1" applyFill="1" applyBorder="1" applyAlignment="1">
      <alignment horizontal="left" wrapText="1"/>
    </xf>
    <xf numFmtId="0" fontId="38" fillId="0" borderId="18" xfId="1" applyFont="1" applyFill="1" applyBorder="1" applyAlignment="1">
      <alignment horizontal="left" wrapText="1"/>
    </xf>
    <xf numFmtId="2" fontId="38" fillId="4" borderId="47" xfId="1" applyNumberFormat="1" applyFont="1" applyFill="1" applyBorder="1" applyAlignment="1">
      <alignment horizontal="center"/>
    </xf>
    <xf numFmtId="2" fontId="38" fillId="4" borderId="46" xfId="1" applyNumberFormat="1" applyFont="1" applyFill="1" applyBorder="1" applyAlignment="1">
      <alignment horizontal="center"/>
    </xf>
    <xf numFmtId="2" fontId="38" fillId="4" borderId="49" xfId="1" applyNumberFormat="1" applyFont="1" applyFill="1" applyBorder="1" applyAlignment="1">
      <alignment horizontal="center"/>
    </xf>
    <xf numFmtId="2" fontId="38" fillId="4" borderId="48" xfId="1" applyNumberFormat="1" applyFont="1" applyFill="1" applyBorder="1" applyAlignment="1">
      <alignment horizontal="center"/>
    </xf>
    <xf numFmtId="2" fontId="7" fillId="4" borderId="49" xfId="0" applyNumberFormat="1" applyFont="1" applyFill="1" applyBorder="1" applyAlignment="1">
      <alignment horizontal="center"/>
    </xf>
    <xf numFmtId="0" fontId="35" fillId="0" borderId="0" xfId="1" applyFont="1" applyAlignment="1">
      <alignment horizontal="center"/>
    </xf>
    <xf numFmtId="0" fontId="21" fillId="0" borderId="0" xfId="6" applyFont="1" applyAlignment="1">
      <alignment horizontal="center"/>
    </xf>
    <xf numFmtId="9" fontId="36" fillId="10" borderId="1" xfId="0" applyNumberFormat="1" applyFont="1" applyFill="1" applyBorder="1"/>
    <xf numFmtId="0" fontId="36" fillId="10" borderId="1" xfId="0" applyNumberFormat="1" applyFont="1" applyFill="1" applyBorder="1"/>
    <xf numFmtId="0" fontId="35" fillId="10" borderId="8" xfId="1" applyFont="1" applyFill="1" applyBorder="1" applyAlignment="1">
      <alignment horizontal="center" vertical="center" wrapText="1"/>
    </xf>
    <xf numFmtId="0" fontId="35" fillId="10" borderId="23" xfId="1" applyFont="1" applyFill="1" applyBorder="1" applyAlignment="1">
      <alignment horizontal="center" vertical="center" wrapText="1"/>
    </xf>
    <xf numFmtId="2" fontId="36" fillId="10" borderId="1" xfId="0" applyNumberFormat="1" applyFont="1" applyFill="1" applyBorder="1" applyAlignment="1">
      <alignment horizontal="center" vertical="center"/>
    </xf>
    <xf numFmtId="2" fontId="37" fillId="4" borderId="21" xfId="0" applyNumberFormat="1" applyFont="1" applyFill="1" applyBorder="1" applyAlignment="1">
      <alignment horizontal="center"/>
    </xf>
    <xf numFmtId="9" fontId="1" fillId="10" borderId="8" xfId="1" applyNumberFormat="1" applyFont="1" applyFill="1" applyBorder="1" applyAlignment="1">
      <alignment horizontal="center" vertical="center" wrapText="1"/>
    </xf>
    <xf numFmtId="0" fontId="1" fillId="10" borderId="8" xfId="1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/>
    </xf>
    <xf numFmtId="0" fontId="25" fillId="0" borderId="13" xfId="0" applyFont="1" applyBorder="1" applyAlignment="1">
      <alignment vertical="justify" wrapText="1"/>
    </xf>
    <xf numFmtId="0" fontId="27" fillId="10" borderId="1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2" fontId="31" fillId="4" borderId="21" xfId="0" applyNumberFormat="1" applyFont="1" applyFill="1" applyBorder="1" applyAlignment="1">
      <alignment horizontal="center"/>
    </xf>
    <xf numFmtId="0" fontId="31" fillId="0" borderId="17" xfId="1" applyFont="1" applyFill="1" applyBorder="1" applyAlignment="1">
      <alignment horizontal="left" wrapText="1"/>
    </xf>
    <xf numFmtId="0" fontId="27" fillId="0" borderId="0" xfId="0" applyFont="1" applyFill="1"/>
    <xf numFmtId="0" fontId="4" fillId="12" borderId="1" xfId="0" applyNumberFormat="1" applyFont="1" applyFill="1" applyBorder="1"/>
    <xf numFmtId="0" fontId="25" fillId="0" borderId="0" xfId="0" applyFont="1" applyAlignment="1">
      <alignment wrapText="1"/>
    </xf>
    <xf numFmtId="14" fontId="25" fillId="0" borderId="0" xfId="0" applyNumberFormat="1" applyFont="1" applyAlignment="1">
      <alignment wrapText="1"/>
    </xf>
    <xf numFmtId="0" fontId="40" fillId="0" borderId="1" xfId="0" applyFont="1" applyFill="1" applyBorder="1" applyAlignment="1">
      <alignment horizontal="center"/>
    </xf>
    <xf numFmtId="0" fontId="40" fillId="1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/>
    </xf>
    <xf numFmtId="0" fontId="44" fillId="0" borderId="0" xfId="0" applyFont="1"/>
    <xf numFmtId="0" fontId="45" fillId="12" borderId="0" xfId="0" applyFont="1" applyFill="1" applyAlignment="1">
      <alignment horizontal="right"/>
    </xf>
    <xf numFmtId="0" fontId="46" fillId="0" borderId="0" xfId="0" applyFont="1"/>
    <xf numFmtId="0" fontId="44" fillId="0" borderId="13" xfId="0" applyFont="1" applyBorder="1"/>
    <xf numFmtId="0" fontId="46" fillId="0" borderId="13" xfId="0" applyFont="1" applyBorder="1"/>
    <xf numFmtId="0" fontId="44" fillId="0" borderId="0" xfId="0" applyFont="1" applyBorder="1"/>
    <xf numFmtId="0" fontId="46" fillId="0" borderId="0" xfId="0" applyFont="1" applyBorder="1"/>
    <xf numFmtId="0" fontId="47" fillId="0" borderId="0" xfId="1" applyFont="1" applyBorder="1" applyAlignment="1">
      <alignment horizontal="center"/>
    </xf>
    <xf numFmtId="0" fontId="48" fillId="0" borderId="0" xfId="1" applyFont="1" applyBorder="1" applyAlignment="1">
      <alignment horizontal="center"/>
    </xf>
    <xf numFmtId="0" fontId="47" fillId="0" borderId="0" xfId="1" applyFont="1" applyBorder="1" applyAlignment="1"/>
    <xf numFmtId="0" fontId="49" fillId="0" borderId="0" xfId="0" applyFont="1"/>
    <xf numFmtId="0" fontId="25" fillId="0" borderId="39" xfId="0" applyFont="1" applyBorder="1"/>
    <xf numFmtId="0" fontId="25" fillId="0" borderId="40" xfId="0" applyFont="1" applyBorder="1"/>
    <xf numFmtId="2" fontId="53" fillId="0" borderId="0" xfId="0" applyNumberFormat="1" applyFont="1"/>
    <xf numFmtId="2" fontId="50" fillId="5" borderId="4" xfId="0" applyNumberFormat="1" applyFont="1" applyFill="1" applyBorder="1" applyAlignment="1">
      <alignment horizontal="center"/>
    </xf>
    <xf numFmtId="0" fontId="25" fillId="0" borderId="0" xfId="0" applyFont="1" applyBorder="1"/>
    <xf numFmtId="2" fontId="50" fillId="9" borderId="4" xfId="0" applyNumberFormat="1" applyFont="1" applyFill="1" applyBorder="1" applyAlignment="1">
      <alignment horizontal="center"/>
    </xf>
    <xf numFmtId="2" fontId="50" fillId="10" borderId="6" xfId="0" applyNumberFormat="1" applyFont="1" applyFill="1" applyBorder="1" applyAlignment="1">
      <alignment horizontal="center" vertical="center"/>
    </xf>
    <xf numFmtId="0" fontId="50" fillId="10" borderId="6" xfId="0" applyFont="1" applyFill="1" applyBorder="1" applyAlignment="1">
      <alignment horizontal="center" vertical="center"/>
    </xf>
    <xf numFmtId="0" fontId="50" fillId="2" borderId="23" xfId="0" applyFont="1" applyFill="1" applyBorder="1" applyAlignment="1">
      <alignment horizontal="center"/>
    </xf>
    <xf numFmtId="0" fontId="50" fillId="2" borderId="1" xfId="0" applyFont="1" applyFill="1" applyBorder="1" applyAlignment="1">
      <alignment horizontal="center"/>
    </xf>
    <xf numFmtId="2" fontId="50" fillId="2" borderId="1" xfId="0" applyNumberFormat="1" applyFont="1" applyFill="1" applyBorder="1" applyAlignment="1">
      <alignment horizontal="center"/>
    </xf>
    <xf numFmtId="0" fontId="50" fillId="2" borderId="1" xfId="0" applyFont="1" applyFill="1" applyBorder="1"/>
    <xf numFmtId="2" fontId="25" fillId="0" borderId="0" xfId="0" applyNumberFormat="1" applyFont="1"/>
    <xf numFmtId="0" fontId="50" fillId="2" borderId="26" xfId="0" applyFont="1" applyFill="1" applyBorder="1" applyAlignment="1">
      <alignment horizontal="center"/>
    </xf>
    <xf numFmtId="2" fontId="50" fillId="2" borderId="26" xfId="0" applyNumberFormat="1" applyFont="1" applyFill="1" applyBorder="1" applyAlignment="1">
      <alignment horizontal="center"/>
    </xf>
    <xf numFmtId="0" fontId="50" fillId="2" borderId="26" xfId="0" applyFont="1" applyFill="1" applyBorder="1"/>
    <xf numFmtId="2" fontId="47" fillId="3" borderId="21" xfId="0" applyNumberFormat="1" applyFont="1" applyFill="1" applyBorder="1" applyAlignment="1">
      <alignment horizontal="center"/>
    </xf>
    <xf numFmtId="0" fontId="25" fillId="10" borderId="5" xfId="0" applyFont="1" applyFill="1" applyBorder="1"/>
    <xf numFmtId="0" fontId="51" fillId="10" borderId="1" xfId="0" applyFont="1" applyFill="1" applyBorder="1" applyAlignment="1">
      <alignment horizontal="left"/>
    </xf>
    <xf numFmtId="0" fontId="51" fillId="10" borderId="8" xfId="0" applyFont="1" applyFill="1" applyBorder="1" applyAlignment="1">
      <alignment horizontal="left"/>
    </xf>
    <xf numFmtId="0" fontId="50" fillId="10" borderId="23" xfId="0" applyFont="1" applyFill="1" applyBorder="1" applyAlignment="1">
      <alignment horizontal="center" vertical="center"/>
    </xf>
    <xf numFmtId="0" fontId="50" fillId="10" borderId="1" xfId="0" applyFont="1" applyFill="1" applyBorder="1" applyAlignment="1">
      <alignment horizontal="center" vertical="center"/>
    </xf>
    <xf numFmtId="0" fontId="50" fillId="10" borderId="1" xfId="0" applyFont="1" applyFill="1" applyBorder="1" applyAlignment="1">
      <alignment vertical="center"/>
    </xf>
    <xf numFmtId="0" fontId="50" fillId="10" borderId="26" xfId="0" applyFont="1" applyFill="1" applyBorder="1" applyAlignment="1">
      <alignment horizontal="center" vertical="center"/>
    </xf>
    <xf numFmtId="0" fontId="50" fillId="10" borderId="26" xfId="0" applyFont="1" applyFill="1" applyBorder="1" applyAlignment="1">
      <alignment vertical="center"/>
    </xf>
    <xf numFmtId="0" fontId="51" fillId="10" borderId="1" xfId="0" applyFont="1" applyFill="1" applyBorder="1"/>
    <xf numFmtId="0" fontId="50" fillId="4" borderId="24" xfId="0" applyFont="1" applyFill="1" applyBorder="1" applyAlignment="1">
      <alignment horizontal="center" vertical="center"/>
    </xf>
    <xf numFmtId="2" fontId="50" fillId="4" borderId="4" xfId="0" applyNumberFormat="1" applyFont="1" applyFill="1" applyBorder="1" applyAlignment="1">
      <alignment horizontal="center"/>
    </xf>
    <xf numFmtId="2" fontId="47" fillId="4" borderId="19" xfId="1" applyNumberFormat="1" applyFont="1" applyFill="1" applyBorder="1" applyAlignment="1">
      <alignment horizontal="center"/>
    </xf>
    <xf numFmtId="2" fontId="47" fillId="4" borderId="2" xfId="0" applyNumberFormat="1" applyFont="1" applyFill="1" applyBorder="1" applyAlignment="1">
      <alignment horizontal="center"/>
    </xf>
    <xf numFmtId="2" fontId="50" fillId="4" borderId="7" xfId="0" applyNumberFormat="1" applyFont="1" applyFill="1" applyBorder="1" applyAlignment="1">
      <alignment horizontal="center"/>
    </xf>
    <xf numFmtId="0" fontId="50" fillId="4" borderId="24" xfId="0" applyFont="1" applyFill="1" applyBorder="1" applyAlignment="1">
      <alignment horizontal="center"/>
    </xf>
    <xf numFmtId="2" fontId="47" fillId="4" borderId="21" xfId="0" applyNumberFormat="1" applyFont="1" applyFill="1" applyBorder="1" applyAlignment="1">
      <alignment horizontal="center"/>
    </xf>
    <xf numFmtId="0" fontId="21" fillId="10" borderId="0" xfId="0" applyFont="1" applyFill="1"/>
    <xf numFmtId="0" fontId="46" fillId="10" borderId="0" xfId="0" applyFont="1" applyFill="1"/>
    <xf numFmtId="0" fontId="25" fillId="10" borderId="0" xfId="0" applyFont="1" applyFill="1"/>
    <xf numFmtId="0" fontId="52" fillId="10" borderId="0" xfId="0" applyFont="1" applyFill="1"/>
    <xf numFmtId="0" fontId="25" fillId="10" borderId="0" xfId="0" applyFont="1" applyFill="1" applyBorder="1"/>
    <xf numFmtId="2" fontId="50" fillId="10" borderId="2" xfId="0" applyNumberFormat="1" applyFont="1" applyFill="1" applyBorder="1" applyAlignment="1">
      <alignment horizontal="center"/>
    </xf>
    <xf numFmtId="165" fontId="21" fillId="10" borderId="0" xfId="0" applyNumberFormat="1" applyFont="1" applyFill="1"/>
    <xf numFmtId="2" fontId="21" fillId="10" borderId="0" xfId="0" applyNumberFormat="1" applyFont="1" applyFill="1"/>
    <xf numFmtId="0" fontId="25" fillId="7" borderId="38" xfId="0" applyFont="1" applyFill="1" applyBorder="1"/>
    <xf numFmtId="0" fontId="50" fillId="7" borderId="24" xfId="0" applyFont="1" applyFill="1" applyBorder="1" applyAlignment="1">
      <alignment horizontal="center" vertical="center"/>
    </xf>
    <xf numFmtId="2" fontId="50" fillId="7" borderId="4" xfId="0" applyNumberFormat="1" applyFont="1" applyFill="1" applyBorder="1" applyAlignment="1">
      <alignment horizontal="center"/>
    </xf>
    <xf numFmtId="2" fontId="50" fillId="7" borderId="12" xfId="0" applyNumberFormat="1" applyFont="1" applyFill="1" applyBorder="1" applyAlignment="1">
      <alignment horizontal="center"/>
    </xf>
    <xf numFmtId="2" fontId="47" fillId="7" borderId="2" xfId="0" applyNumberFormat="1" applyFont="1" applyFill="1" applyBorder="1" applyAlignment="1">
      <alignment horizontal="center"/>
    </xf>
    <xf numFmtId="0" fontId="25" fillId="7" borderId="31" xfId="0" applyFont="1" applyFill="1" applyBorder="1"/>
    <xf numFmtId="0" fontId="55" fillId="0" borderId="0" xfId="0" applyFont="1"/>
    <xf numFmtId="0" fontId="1" fillId="10" borderId="8" xfId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35" fillId="4" borderId="45" xfId="1" applyFont="1" applyFill="1" applyBorder="1" applyAlignment="1">
      <alignment horizontal="center" vertical="center" wrapText="1"/>
    </xf>
    <xf numFmtId="0" fontId="8" fillId="10" borderId="8" xfId="0" applyFont="1" applyFill="1" applyBorder="1"/>
    <xf numFmtId="2" fontId="36" fillId="4" borderId="1" xfId="0" applyNumberFormat="1" applyFont="1" applyFill="1" applyBorder="1" applyAlignment="1">
      <alignment horizontal="center"/>
    </xf>
    <xf numFmtId="0" fontId="8" fillId="9" borderId="50" xfId="0" applyFont="1" applyFill="1" applyBorder="1"/>
    <xf numFmtId="0" fontId="4" fillId="5" borderId="6" xfId="0" applyFont="1" applyFill="1" applyBorder="1" applyAlignment="1">
      <alignment horizontal="center" vertical="center"/>
    </xf>
    <xf numFmtId="0" fontId="41" fillId="10" borderId="1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/>
    </xf>
    <xf numFmtId="49" fontId="22" fillId="10" borderId="1" xfId="0" applyNumberFormat="1" applyFont="1" applyFill="1" applyBorder="1" applyAlignment="1">
      <alignment horizontal="center"/>
    </xf>
    <xf numFmtId="14" fontId="23" fillId="10" borderId="0" xfId="0" applyNumberFormat="1" applyFont="1" applyFill="1"/>
    <xf numFmtId="0" fontId="28" fillId="10" borderId="8" xfId="1" applyFont="1" applyFill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8" fillId="4" borderId="45" xfId="1" applyFont="1" applyFill="1" applyBorder="1" applyAlignment="1">
      <alignment horizontal="center" vertical="center" wrapText="1"/>
    </xf>
    <xf numFmtId="0" fontId="27" fillId="10" borderId="8" xfId="0" applyFont="1" applyFill="1" applyBorder="1"/>
    <xf numFmtId="2" fontId="27" fillId="4" borderId="1" xfId="0" applyNumberFormat="1" applyFont="1" applyFill="1" applyBorder="1" applyAlignment="1">
      <alignment horizontal="center"/>
    </xf>
    <xf numFmtId="2" fontId="27" fillId="4" borderId="1" xfId="0" applyNumberFormat="1" applyFont="1" applyFill="1" applyBorder="1" applyAlignment="1">
      <alignment horizontal="center"/>
    </xf>
    <xf numFmtId="2" fontId="28" fillId="4" borderId="1" xfId="0" applyNumberFormat="1" applyFont="1" applyFill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2" fontId="27" fillId="10" borderId="1" xfId="0" applyNumberFormat="1" applyFont="1" applyFill="1" applyBorder="1" applyAlignment="1">
      <alignment horizontal="center"/>
    </xf>
    <xf numFmtId="2" fontId="28" fillId="10" borderId="1" xfId="0" applyNumberFormat="1" applyFont="1" applyFill="1" applyBorder="1"/>
    <xf numFmtId="2" fontId="28" fillId="10" borderId="1" xfId="0" applyNumberFormat="1" applyFont="1" applyFill="1" applyBorder="1" applyAlignment="1">
      <alignment horizontal="center" vertical="center"/>
    </xf>
    <xf numFmtId="2" fontId="27" fillId="1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2" fontId="27" fillId="4" borderId="1" xfId="0" applyNumberFormat="1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horizontal="center" vertical="center"/>
    </xf>
    <xf numFmtId="2" fontId="50" fillId="10" borderId="6" xfId="0" applyNumberFormat="1" applyFont="1" applyFill="1" applyBorder="1" applyAlignment="1">
      <alignment horizontal="center"/>
    </xf>
    <xf numFmtId="0" fontId="50" fillId="10" borderId="6" xfId="0" applyFont="1" applyFill="1" applyBorder="1" applyAlignment="1">
      <alignment horizontal="center"/>
    </xf>
    <xf numFmtId="2" fontId="50" fillId="10" borderId="1" xfId="0" applyNumberFormat="1" applyFont="1" applyFill="1" applyBorder="1" applyAlignment="1">
      <alignment horizontal="center"/>
    </xf>
    <xf numFmtId="0" fontId="50" fillId="10" borderId="1" xfId="0" applyFont="1" applyFill="1" applyBorder="1" applyAlignment="1">
      <alignment horizontal="center"/>
    </xf>
    <xf numFmtId="2" fontId="50" fillId="4" borderId="1" xfId="0" applyNumberFormat="1" applyFont="1" applyFill="1" applyBorder="1" applyAlignment="1">
      <alignment horizontal="center"/>
    </xf>
    <xf numFmtId="0" fontId="25" fillId="10" borderId="51" xfId="0" applyFont="1" applyFill="1" applyBorder="1"/>
    <xf numFmtId="0" fontId="51" fillId="10" borderId="6" xfId="0" applyFont="1" applyFill="1" applyBorder="1" applyAlignment="1">
      <alignment horizontal="left"/>
    </xf>
    <xf numFmtId="2" fontId="50" fillId="4" borderId="6" xfId="0" applyNumberFormat="1" applyFont="1" applyFill="1" applyBorder="1" applyAlignment="1">
      <alignment horizontal="center"/>
    </xf>
    <xf numFmtId="9" fontId="50" fillId="10" borderId="26" xfId="1" applyNumberFormat="1" applyFont="1" applyFill="1" applyBorder="1" applyAlignment="1">
      <alignment horizontal="center" vertical="center" wrapText="1"/>
    </xf>
    <xf numFmtId="0" fontId="50" fillId="10" borderId="26" xfId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2" fontId="36" fillId="10" borderId="1" xfId="0" applyNumberFormat="1" applyFont="1" applyFill="1" applyBorder="1" applyAlignment="1"/>
    <xf numFmtId="0" fontId="0" fillId="10" borderId="1" xfId="0" applyFont="1" applyFill="1" applyBorder="1" applyAlignment="1"/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4" borderId="44" xfId="6" applyFont="1" applyFill="1" applyBorder="1" applyAlignment="1">
      <alignment horizontal="center" vertical="center" wrapText="1"/>
    </xf>
    <xf numFmtId="0" fontId="21" fillId="4" borderId="45" xfId="6" applyFont="1" applyFill="1" applyBorder="1" applyAlignment="1">
      <alignment horizontal="center" vertical="center" wrapText="1"/>
    </xf>
    <xf numFmtId="0" fontId="23" fillId="10" borderId="18" xfId="6" applyFont="1" applyFill="1" applyBorder="1" applyAlignment="1">
      <alignment horizontal="center" vertical="center" wrapText="1"/>
    </xf>
    <xf numFmtId="0" fontId="23" fillId="10" borderId="14" xfId="6" applyFont="1" applyFill="1" applyBorder="1" applyAlignment="1">
      <alignment horizontal="center" vertical="center" wrapText="1"/>
    </xf>
    <xf numFmtId="0" fontId="21" fillId="10" borderId="23" xfId="6" applyFont="1" applyFill="1" applyBorder="1" applyAlignment="1">
      <alignment horizontal="center" vertical="center" wrapText="1"/>
    </xf>
    <xf numFmtId="0" fontId="21" fillId="10" borderId="8" xfId="6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35" fillId="0" borderId="41" xfId="1" applyFont="1" applyBorder="1" applyAlignment="1">
      <alignment horizontal="center" vertical="center" wrapText="1"/>
    </xf>
    <xf numFmtId="0" fontId="35" fillId="0" borderId="42" xfId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/>
    </xf>
    <xf numFmtId="0" fontId="8" fillId="0" borderId="8" xfId="0" applyFont="1" applyBorder="1" applyAlignment="1"/>
    <xf numFmtId="0" fontId="0" fillId="0" borderId="6" xfId="0" applyBorder="1" applyAlignment="1"/>
    <xf numFmtId="0" fontId="8" fillId="0" borderId="1" xfId="0" applyFont="1" applyFill="1" applyBorder="1" applyAlignment="1"/>
    <xf numFmtId="0" fontId="0" fillId="0" borderId="1" xfId="0" applyBorder="1" applyAlignment="1"/>
    <xf numFmtId="0" fontId="13" fillId="5" borderId="1" xfId="0" applyFont="1" applyFill="1" applyBorder="1" applyAlignment="1">
      <alignment horizontal="left"/>
    </xf>
    <xf numFmtId="2" fontId="36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4" fillId="10" borderId="1" xfId="0" applyNumberFormat="1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49" fontId="34" fillId="0" borderId="1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9" fillId="0" borderId="27" xfId="1" applyFont="1" applyFill="1" applyBorder="1" applyAlignment="1">
      <alignment horizontal="left"/>
    </xf>
    <xf numFmtId="0" fontId="9" fillId="0" borderId="28" xfId="1" applyFont="1" applyFill="1" applyBorder="1" applyAlignment="1">
      <alignment horizontal="left"/>
    </xf>
    <xf numFmtId="0" fontId="10" fillId="4" borderId="28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left"/>
    </xf>
    <xf numFmtId="0" fontId="9" fillId="0" borderId="14" xfId="1" applyFont="1" applyFill="1" applyBorder="1" applyAlignment="1">
      <alignment horizontal="left"/>
    </xf>
    <xf numFmtId="0" fontId="2" fillId="4" borderId="15" xfId="1" applyFont="1" applyFill="1" applyBorder="1" applyAlignment="1">
      <alignment horizontal="center"/>
    </xf>
    <xf numFmtId="0" fontId="39" fillId="4" borderId="15" xfId="1" applyFont="1" applyFill="1" applyBorder="1" applyAlignment="1">
      <alignment horizontal="center"/>
    </xf>
    <xf numFmtId="0" fontId="39" fillId="4" borderId="29" xfId="1" applyFont="1" applyFill="1" applyBorder="1" applyAlignment="1">
      <alignment horizontal="center"/>
    </xf>
    <xf numFmtId="0" fontId="9" fillId="0" borderId="17" xfId="1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2" fontId="36" fillId="10" borderId="1" xfId="0" applyNumberFormat="1" applyFont="1" applyFill="1" applyBorder="1" applyAlignment="1">
      <alignment horizontal="center"/>
    </xf>
    <xf numFmtId="9" fontId="36" fillId="10" borderId="1" xfId="0" applyNumberFormat="1" applyFont="1" applyFill="1" applyBorder="1" applyAlignment="1"/>
    <xf numFmtId="0" fontId="10" fillId="3" borderId="20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horizontal="center" wrapText="1"/>
    </xf>
    <xf numFmtId="0" fontId="16" fillId="2" borderId="25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" fillId="0" borderId="16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0" fillId="9" borderId="36" xfId="0" applyFont="1" applyFill="1" applyBorder="1" applyAlignment="1">
      <alignment horizontal="center" vertical="center" wrapText="1"/>
    </xf>
    <xf numFmtId="0" fontId="0" fillId="9" borderId="37" xfId="0" applyFont="1" applyFill="1" applyBorder="1" applyAlignment="1">
      <alignment horizontal="center" vertical="center" wrapText="1"/>
    </xf>
    <xf numFmtId="0" fontId="0" fillId="8" borderId="33" xfId="0" applyFont="1" applyFill="1" applyBorder="1" applyAlignment="1">
      <alignment horizontal="justify" vertical="center"/>
    </xf>
    <xf numFmtId="0" fontId="5" fillId="8" borderId="34" xfId="0" applyFont="1" applyFill="1" applyBorder="1" applyAlignment="1">
      <alignment horizontal="justify" vertical="center"/>
    </xf>
    <xf numFmtId="0" fontId="15" fillId="5" borderId="22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0" fontId="9" fillId="5" borderId="5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1" fillId="10" borderId="23" xfId="1" applyFont="1" applyFill="1" applyBorder="1" applyAlignment="1">
      <alignment horizontal="center" vertical="center" wrapText="1"/>
    </xf>
    <xf numFmtId="0" fontId="1" fillId="10" borderId="8" xfId="1" applyFont="1" applyFill="1" applyBorder="1" applyAlignment="1">
      <alignment horizontal="center" vertical="center" wrapText="1"/>
    </xf>
    <xf numFmtId="0" fontId="1" fillId="3" borderId="24" xfId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left"/>
    </xf>
    <xf numFmtId="0" fontId="9" fillId="0" borderId="13" xfId="1" applyFont="1" applyBorder="1" applyAlignment="1">
      <alignment horizontal="center"/>
    </xf>
    <xf numFmtId="0" fontId="1" fillId="0" borderId="22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6" borderId="23" xfId="1" applyFont="1" applyFill="1" applyBorder="1" applyAlignment="1">
      <alignment horizontal="center" vertical="center" wrapText="1"/>
    </xf>
    <xf numFmtId="0" fontId="1" fillId="6" borderId="8" xfId="1" applyFont="1" applyFill="1" applyBorder="1" applyAlignment="1">
      <alignment horizontal="center" vertical="center" wrapText="1"/>
    </xf>
    <xf numFmtId="0" fontId="1" fillId="10" borderId="10" xfId="1" applyFont="1" applyFill="1" applyBorder="1" applyAlignment="1">
      <alignment horizontal="center" vertical="center" wrapText="1"/>
    </xf>
    <xf numFmtId="0" fontId="1" fillId="10" borderId="32" xfId="1" applyFont="1" applyFill="1" applyBorder="1" applyAlignment="1">
      <alignment horizontal="center" vertical="center" wrapText="1"/>
    </xf>
    <xf numFmtId="0" fontId="27" fillId="0" borderId="1" xfId="0" applyFont="1" applyBorder="1" applyAlignment="1"/>
    <xf numFmtId="0" fontId="27" fillId="0" borderId="1" xfId="0" applyFont="1" applyFill="1" applyBorder="1" applyAlignment="1"/>
    <xf numFmtId="0" fontId="28" fillId="10" borderId="1" xfId="0" applyFont="1" applyFill="1" applyBorder="1" applyAlignment="1">
      <alignment horizontal="left"/>
    </xf>
    <xf numFmtId="0" fontId="27" fillId="10" borderId="1" xfId="0" applyFont="1" applyFill="1" applyBorder="1" applyAlignment="1"/>
    <xf numFmtId="2" fontId="28" fillId="10" borderId="1" xfId="0" applyNumberFormat="1" applyFont="1" applyFill="1" applyBorder="1" applyAlignment="1">
      <alignment horizontal="center"/>
    </xf>
    <xf numFmtId="0" fontId="32" fillId="4" borderId="44" xfId="6" applyFont="1" applyFill="1" applyBorder="1" applyAlignment="1">
      <alignment horizontal="center" vertical="center" wrapText="1"/>
    </xf>
    <xf numFmtId="0" fontId="32" fillId="4" borderId="45" xfId="6" applyFont="1" applyFill="1" applyBorder="1" applyAlignment="1">
      <alignment horizontal="center" vertical="center" wrapText="1"/>
    </xf>
    <xf numFmtId="0" fontId="32" fillId="4" borderId="28" xfId="0" applyFont="1" applyFill="1" applyBorder="1" applyAlignment="1">
      <alignment horizontal="center" wrapText="1"/>
    </xf>
    <xf numFmtId="0" fontId="32" fillId="4" borderId="21" xfId="0" applyFont="1" applyFill="1" applyBorder="1" applyAlignment="1">
      <alignment horizontal="center" wrapText="1"/>
    </xf>
    <xf numFmtId="0" fontId="32" fillId="0" borderId="17" xfId="1" applyFont="1" applyFill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32" fillId="0" borderId="3" xfId="1" applyFont="1" applyFill="1" applyBorder="1" applyAlignment="1">
      <alignment horizontal="left"/>
    </xf>
    <xf numFmtId="0" fontId="32" fillId="0" borderId="14" xfId="1" applyFont="1" applyFill="1" applyBorder="1" applyAlignment="1">
      <alignment horizontal="left"/>
    </xf>
    <xf numFmtId="0" fontId="32" fillId="4" borderId="15" xfId="1" applyFont="1" applyFill="1" applyBorder="1" applyAlignment="1">
      <alignment horizontal="center"/>
    </xf>
    <xf numFmtId="0" fontId="32" fillId="4" borderId="29" xfId="1" applyFont="1" applyFill="1" applyBorder="1" applyAlignment="1">
      <alignment horizontal="center"/>
    </xf>
    <xf numFmtId="0" fontId="32" fillId="0" borderId="27" xfId="1" applyFont="1" applyFill="1" applyBorder="1" applyAlignment="1">
      <alignment horizontal="left"/>
    </xf>
    <xf numFmtId="0" fontId="32" fillId="0" borderId="28" xfId="1" applyFont="1" applyFill="1" applyBorder="1" applyAlignment="1">
      <alignment horizontal="left"/>
    </xf>
    <xf numFmtId="0" fontId="32" fillId="4" borderId="29" xfId="0" applyFont="1" applyFill="1" applyBorder="1" applyAlignment="1">
      <alignment horizontal="center" wrapText="1"/>
    </xf>
    <xf numFmtId="0" fontId="32" fillId="4" borderId="9" xfId="0" applyFont="1" applyFill="1" applyBorder="1" applyAlignment="1">
      <alignment horizontal="center" wrapText="1"/>
    </xf>
    <xf numFmtId="0" fontId="32" fillId="10" borderId="18" xfId="6" applyFont="1" applyFill="1" applyBorder="1" applyAlignment="1">
      <alignment horizontal="center" vertical="center" wrapText="1"/>
    </xf>
    <xf numFmtId="0" fontId="32" fillId="10" borderId="14" xfId="6" applyFont="1" applyFill="1" applyBorder="1" applyAlignment="1">
      <alignment horizontal="center" vertical="center" wrapText="1"/>
    </xf>
    <xf numFmtId="0" fontId="31" fillId="10" borderId="23" xfId="6" applyFont="1" applyFill="1" applyBorder="1" applyAlignment="1">
      <alignment horizontal="center" vertical="center" wrapText="1"/>
    </xf>
    <xf numFmtId="0" fontId="31" fillId="10" borderId="8" xfId="6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center"/>
    </xf>
    <xf numFmtId="2" fontId="27" fillId="0" borderId="1" xfId="0" applyNumberFormat="1" applyFont="1" applyBorder="1" applyAlignment="1"/>
    <xf numFmtId="0" fontId="23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0" fontId="32" fillId="10" borderId="23" xfId="6" applyFont="1" applyFill="1" applyBorder="1" applyAlignment="1">
      <alignment horizontal="center" vertical="center" wrapText="1"/>
    </xf>
    <xf numFmtId="0" fontId="32" fillId="10" borderId="8" xfId="6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9" fillId="0" borderId="41" xfId="1" applyFont="1" applyBorder="1" applyAlignment="1">
      <alignment horizontal="center" vertical="center" wrapText="1"/>
    </xf>
    <xf numFmtId="0" fontId="29" fillId="0" borderId="42" xfId="1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49" fontId="23" fillId="0" borderId="13" xfId="0" applyNumberFormat="1" applyFont="1" applyFill="1" applyBorder="1" applyAlignment="1">
      <alignment horizontal="left"/>
    </xf>
    <xf numFmtId="0" fontId="31" fillId="0" borderId="1" xfId="0" applyFont="1" applyBorder="1" applyAlignment="1">
      <alignment horizontal="center" vertical="center"/>
    </xf>
    <xf numFmtId="0" fontId="54" fillId="10" borderId="25" xfId="0" applyFont="1" applyFill="1" applyBorder="1" applyAlignment="1">
      <alignment horizontal="center"/>
    </xf>
    <xf numFmtId="0" fontId="54" fillId="10" borderId="26" xfId="0" applyFont="1" applyFill="1" applyBorder="1" applyAlignment="1">
      <alignment horizontal="center"/>
    </xf>
    <xf numFmtId="0" fontId="54" fillId="2" borderId="25" xfId="0" applyFont="1" applyFill="1" applyBorder="1" applyAlignment="1">
      <alignment horizontal="center"/>
    </xf>
    <xf numFmtId="0" fontId="54" fillId="2" borderId="26" xfId="0" applyFont="1" applyFill="1" applyBorder="1" applyAlignment="1">
      <alignment horizontal="center"/>
    </xf>
    <xf numFmtId="0" fontId="47" fillId="3" borderId="20" xfId="0" applyFont="1" applyFill="1" applyBorder="1" applyAlignment="1">
      <alignment horizontal="center" wrapText="1"/>
    </xf>
    <xf numFmtId="0" fontId="47" fillId="3" borderId="21" xfId="0" applyFont="1" applyFill="1" applyBorder="1" applyAlignment="1">
      <alignment horizontal="center" wrapText="1"/>
    </xf>
    <xf numFmtId="0" fontId="47" fillId="10" borderId="11" xfId="1" applyFont="1" applyFill="1" applyBorder="1" applyAlignment="1">
      <alignment horizontal="left"/>
    </xf>
    <xf numFmtId="0" fontId="47" fillId="10" borderId="3" xfId="1" applyFont="1" applyFill="1" applyBorder="1" applyAlignment="1">
      <alignment horizontal="left"/>
    </xf>
    <xf numFmtId="0" fontId="47" fillId="10" borderId="14" xfId="1" applyFont="1" applyFill="1" applyBorder="1" applyAlignment="1">
      <alignment horizontal="left"/>
    </xf>
    <xf numFmtId="0" fontId="43" fillId="2" borderId="22" xfId="0" applyFont="1" applyFill="1" applyBorder="1" applyAlignment="1">
      <alignment horizontal="center"/>
    </xf>
    <xf numFmtId="0" fontId="43" fillId="2" borderId="23" xfId="0" applyFont="1" applyFill="1" applyBorder="1" applyAlignment="1">
      <alignment horizontal="center"/>
    </xf>
    <xf numFmtId="0" fontId="47" fillId="2" borderId="5" xfId="1" applyFont="1" applyFill="1" applyBorder="1" applyAlignment="1">
      <alignment horizontal="center"/>
    </xf>
    <xf numFmtId="0" fontId="47" fillId="2" borderId="1" xfId="1" applyFont="1" applyFill="1" applyBorder="1" applyAlignment="1">
      <alignment horizontal="center"/>
    </xf>
    <xf numFmtId="0" fontId="47" fillId="10" borderId="5" xfId="1" applyFont="1" applyFill="1" applyBorder="1" applyAlignment="1">
      <alignment horizontal="center"/>
    </xf>
    <xf numFmtId="0" fontId="47" fillId="10" borderId="1" xfId="1" applyFont="1" applyFill="1" applyBorder="1" applyAlignment="1">
      <alignment horizontal="center"/>
    </xf>
    <xf numFmtId="0" fontId="43" fillId="0" borderId="13" xfId="1" applyFont="1" applyBorder="1" applyAlignment="1">
      <alignment horizontal="center"/>
    </xf>
    <xf numFmtId="0" fontId="50" fillId="10" borderId="22" xfId="1" applyFont="1" applyFill="1" applyBorder="1" applyAlignment="1">
      <alignment horizontal="center" vertical="center" wrapText="1"/>
    </xf>
    <xf numFmtId="0" fontId="50" fillId="10" borderId="25" xfId="1" applyFont="1" applyFill="1" applyBorder="1" applyAlignment="1">
      <alignment horizontal="center" vertical="center" wrapText="1"/>
    </xf>
    <xf numFmtId="0" fontId="50" fillId="10" borderId="23" xfId="1" applyFont="1" applyFill="1" applyBorder="1" applyAlignment="1">
      <alignment horizontal="center" vertical="center" wrapText="1"/>
    </xf>
    <xf numFmtId="0" fontId="50" fillId="10" borderId="26" xfId="1" applyFont="1" applyFill="1" applyBorder="1" applyAlignment="1">
      <alignment horizontal="center" vertical="center" wrapText="1"/>
    </xf>
    <xf numFmtId="0" fontId="50" fillId="10" borderId="10" xfId="1" applyFont="1" applyFill="1" applyBorder="1" applyAlignment="1">
      <alignment horizontal="center" vertical="center" wrapText="1"/>
    </xf>
    <xf numFmtId="0" fontId="50" fillId="10" borderId="21" xfId="1" applyFont="1" applyFill="1" applyBorder="1" applyAlignment="1">
      <alignment horizontal="center" vertical="center" wrapText="1"/>
    </xf>
    <xf numFmtId="0" fontId="50" fillId="4" borderId="24" xfId="1" applyFont="1" applyFill="1" applyBorder="1" applyAlignment="1">
      <alignment horizontal="center" vertical="center" wrapText="1"/>
    </xf>
    <xf numFmtId="0" fontId="50" fillId="4" borderId="2" xfId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50" fillId="10" borderId="16" xfId="1" applyFont="1" applyFill="1" applyBorder="1" applyAlignment="1">
      <alignment horizontal="center" vertical="center" wrapText="1"/>
    </xf>
    <xf numFmtId="0" fontId="50" fillId="10" borderId="35" xfId="1" applyFont="1" applyFill="1" applyBorder="1" applyAlignment="1">
      <alignment horizontal="center" vertical="center" wrapText="1"/>
    </xf>
    <xf numFmtId="0" fontId="24" fillId="7" borderId="36" xfId="0" applyFont="1" applyFill="1" applyBorder="1" applyAlignment="1">
      <alignment horizontal="center" vertical="center" wrapText="1"/>
    </xf>
    <xf numFmtId="0" fontId="24" fillId="7" borderId="37" xfId="0" applyFont="1" applyFill="1" applyBorder="1" applyAlignment="1">
      <alignment horizontal="center" vertical="center" wrapText="1"/>
    </xf>
    <xf numFmtId="0" fontId="24" fillId="7" borderId="33" xfId="0" applyFont="1" applyFill="1" applyBorder="1" applyAlignment="1">
      <alignment horizontal="justify" vertical="center"/>
    </xf>
    <xf numFmtId="0" fontId="24" fillId="7" borderId="34" xfId="0" applyFont="1" applyFill="1" applyBorder="1" applyAlignment="1">
      <alignment horizontal="justify" vertical="center"/>
    </xf>
    <xf numFmtId="0" fontId="43" fillId="10" borderId="22" xfId="0" applyFont="1" applyFill="1" applyBorder="1" applyAlignment="1">
      <alignment horizontal="center"/>
    </xf>
    <xf numFmtId="0" fontId="43" fillId="10" borderId="23" xfId="0" applyFont="1" applyFill="1" applyBorder="1" applyAlignment="1">
      <alignment horizontal="center"/>
    </xf>
  </cellXfs>
  <cellStyles count="7">
    <cellStyle name="Обычный" xfId="0" builtinId="0"/>
    <cellStyle name="Обычный 2" xfId="1"/>
    <cellStyle name="Обычный 2 2 2" xfId="6"/>
    <cellStyle name="Обычный 3" xfId="4"/>
    <cellStyle name="Обычный 4" xfId="3"/>
    <cellStyle name="Финансовый 2" xfId="2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zoomScale="90" zoomScaleNormal="90" workbookViewId="0">
      <selection activeCell="C16" sqref="C16"/>
    </sheetView>
  </sheetViews>
  <sheetFormatPr defaultColWidth="9.140625" defaultRowHeight="12.75" x14ac:dyDescent="0.2"/>
  <cols>
    <col min="1" max="1" width="8.7109375" style="4" customWidth="1"/>
    <col min="2" max="2" width="8.42578125" style="4" customWidth="1"/>
    <col min="3" max="3" width="49.85546875" style="4" customWidth="1"/>
    <col min="4" max="4" width="10.85546875" style="5" customWidth="1"/>
    <col min="5" max="5" width="23.28515625" style="4" customWidth="1"/>
    <col min="6" max="6" width="11.140625" style="4" customWidth="1"/>
    <col min="7" max="7" width="10.5703125" style="4" customWidth="1"/>
    <col min="8" max="8" width="11" style="4" customWidth="1"/>
    <col min="9" max="9" width="14.7109375" style="4" customWidth="1"/>
    <col min="10" max="10" width="11" style="4" customWidth="1"/>
    <col min="11" max="11" width="23.7109375" style="4" customWidth="1"/>
    <col min="12" max="12" width="23.7109375" style="47" customWidth="1"/>
    <col min="13" max="13" width="14.7109375" style="4" customWidth="1"/>
    <col min="14" max="14" width="15.42578125" style="4" customWidth="1"/>
    <col min="15" max="16384" width="9.140625" style="4"/>
  </cols>
  <sheetData>
    <row r="1" spans="1:17" x14ac:dyDescent="0.2">
      <c r="K1" s="39"/>
      <c r="L1" s="46" t="s">
        <v>58</v>
      </c>
      <c r="M1" s="89"/>
    </row>
    <row r="2" spans="1:17" s="60" customFormat="1" ht="15.75" x14ac:dyDescent="0.25">
      <c r="B2" s="61"/>
      <c r="C2" s="62"/>
      <c r="D2" s="152"/>
      <c r="E2" s="153"/>
      <c r="M2" s="96"/>
      <c r="N2" s="64"/>
      <c r="O2" s="64"/>
    </row>
    <row r="3" spans="1:17" s="64" customFormat="1" ht="15.75" x14ac:dyDescent="0.25">
      <c r="B3" s="61"/>
      <c r="C3" s="62"/>
      <c r="D3" s="152"/>
      <c r="E3" s="153"/>
      <c r="J3" s="154"/>
      <c r="L3" s="66" t="s">
        <v>74</v>
      </c>
      <c r="M3" s="97"/>
      <c r="N3" s="65"/>
      <c r="O3" s="65"/>
      <c r="P3" s="65"/>
    </row>
    <row r="4" spans="1:17" s="64" customFormat="1" ht="15.75" x14ac:dyDescent="0.25">
      <c r="B4" s="61"/>
      <c r="C4" s="62"/>
      <c r="D4" s="152"/>
      <c r="E4" s="153"/>
      <c r="F4" s="155"/>
      <c r="G4" s="155"/>
      <c r="H4" s="155"/>
      <c r="I4" s="156"/>
      <c r="J4" s="154"/>
      <c r="K4" s="156" t="s">
        <v>75</v>
      </c>
      <c r="L4" s="66" t="s">
        <v>76</v>
      </c>
      <c r="M4" s="97"/>
      <c r="N4" s="65"/>
      <c r="O4" s="65"/>
      <c r="P4" s="65"/>
    </row>
    <row r="5" spans="1:17" s="64" customFormat="1" ht="15.75" x14ac:dyDescent="0.25">
      <c r="B5" s="314"/>
      <c r="C5" s="314"/>
      <c r="D5" s="314"/>
      <c r="E5" s="314"/>
      <c r="F5" s="314"/>
      <c r="G5" s="314"/>
      <c r="H5" s="314"/>
      <c r="I5" s="314"/>
      <c r="J5" s="158"/>
      <c r="K5" s="156" t="s">
        <v>77</v>
      </c>
      <c r="L5" s="72"/>
      <c r="M5" s="98"/>
      <c r="N5" s="71"/>
      <c r="O5" s="71"/>
      <c r="P5" s="71"/>
    </row>
    <row r="6" spans="1:17" s="60" customFormat="1" ht="14.45" customHeight="1" x14ac:dyDescent="0.25">
      <c r="B6" s="73"/>
      <c r="C6" s="73"/>
      <c r="D6" s="345" t="s">
        <v>78</v>
      </c>
      <c r="E6" s="345"/>
      <c r="F6" s="159"/>
      <c r="M6" s="96"/>
      <c r="N6" s="64"/>
      <c r="O6" s="64"/>
    </row>
    <row r="7" spans="1:17" s="64" customFormat="1" ht="15.75" x14ac:dyDescent="0.25">
      <c r="B7" s="75"/>
      <c r="C7" s="75"/>
      <c r="D7" s="160"/>
      <c r="E7" s="161"/>
      <c r="F7" s="162"/>
      <c r="G7" s="160"/>
      <c r="H7" s="160"/>
      <c r="I7" s="160"/>
      <c r="J7" s="160"/>
      <c r="M7" s="96"/>
    </row>
    <row r="8" spans="1:17" s="64" customFormat="1" ht="13.5" customHeight="1" x14ac:dyDescent="0.25">
      <c r="B8" s="78"/>
      <c r="C8" s="73"/>
      <c r="D8" s="60"/>
      <c r="E8" s="163" t="s">
        <v>79</v>
      </c>
      <c r="F8" s="346" t="s">
        <v>80</v>
      </c>
      <c r="G8" s="346"/>
      <c r="H8" s="164"/>
      <c r="I8" s="164"/>
      <c r="J8" s="60"/>
      <c r="M8" s="96"/>
    </row>
    <row r="9" spans="1:17" s="64" customFormat="1" ht="15" customHeight="1" x14ac:dyDescent="0.25">
      <c r="B9" s="77"/>
      <c r="C9" s="68"/>
      <c r="D9" s="165" t="s">
        <v>0</v>
      </c>
      <c r="E9" s="166"/>
      <c r="F9" s="347"/>
      <c r="G9" s="347"/>
      <c r="H9" s="60" t="s">
        <v>81</v>
      </c>
      <c r="I9" s="60"/>
      <c r="J9" s="60"/>
      <c r="K9" s="60"/>
      <c r="L9" s="73"/>
      <c r="M9" s="99"/>
      <c r="N9" s="81"/>
      <c r="O9" s="81"/>
      <c r="P9" s="73"/>
      <c r="Q9" s="73"/>
    </row>
    <row r="10" spans="1:17" s="64" customFormat="1" ht="15" customHeight="1" x14ac:dyDescent="0.25">
      <c r="B10" s="77"/>
      <c r="C10" s="68"/>
      <c r="D10" s="165"/>
      <c r="E10" s="167"/>
      <c r="F10" s="168"/>
      <c r="G10" s="168"/>
      <c r="H10" s="60" t="s">
        <v>119</v>
      </c>
      <c r="I10" s="60"/>
      <c r="J10" s="60"/>
      <c r="K10" s="60"/>
      <c r="L10" s="73"/>
      <c r="M10" s="99"/>
      <c r="N10" s="81"/>
      <c r="O10" s="81"/>
      <c r="P10" s="73"/>
      <c r="Q10" s="73"/>
    </row>
    <row r="11" spans="1:17" s="64" customFormat="1" ht="15" customHeight="1" x14ac:dyDescent="0.25">
      <c r="B11" s="77"/>
      <c r="C11" s="348" t="s">
        <v>120</v>
      </c>
      <c r="D11" s="348"/>
      <c r="E11" s="167"/>
      <c r="F11" s="168"/>
      <c r="G11" s="168"/>
      <c r="H11" s="60" t="s">
        <v>103</v>
      </c>
      <c r="I11" s="60"/>
      <c r="J11" s="169">
        <f>D82</f>
        <v>0</v>
      </c>
      <c r="K11" s="60" t="s">
        <v>84</v>
      </c>
      <c r="L11" s="73"/>
      <c r="M11" s="99"/>
      <c r="N11" s="81"/>
      <c r="O11" s="81"/>
      <c r="P11" s="73"/>
      <c r="Q11" s="73"/>
    </row>
    <row r="12" spans="1:17" s="64" customFormat="1" ht="15" customHeight="1" x14ac:dyDescent="0.25">
      <c r="B12" s="77"/>
      <c r="C12" s="84"/>
      <c r="D12" s="170"/>
      <c r="E12" s="167"/>
      <c r="F12" s="168"/>
      <c r="G12" s="168"/>
      <c r="H12" s="60"/>
      <c r="I12" s="60"/>
      <c r="J12" s="60"/>
      <c r="K12" s="60"/>
      <c r="L12" s="73"/>
      <c r="M12" s="99"/>
      <c r="N12" s="81"/>
      <c r="O12" s="81"/>
      <c r="P12" s="73"/>
      <c r="Q12" s="73"/>
    </row>
    <row r="13" spans="1:17" ht="16.5" thickBot="1" x14ac:dyDescent="0.3">
      <c r="C13" s="58"/>
      <c r="E13" s="58"/>
      <c r="K13" s="10"/>
      <c r="L13" s="4"/>
      <c r="M13" s="89"/>
      <c r="N13" s="6"/>
      <c r="O13" s="6"/>
    </row>
    <row r="14" spans="1:17" ht="12.75" customHeight="1" thickBot="1" x14ac:dyDescent="0.3">
      <c r="A14" s="330" t="s">
        <v>85</v>
      </c>
      <c r="B14" s="331"/>
      <c r="C14" s="324" t="s">
        <v>86</v>
      </c>
      <c r="D14" s="326" t="s">
        <v>93</v>
      </c>
      <c r="E14" s="326" t="s">
        <v>87</v>
      </c>
      <c r="F14" s="332" t="s">
        <v>99</v>
      </c>
      <c r="G14" s="333"/>
      <c r="H14" s="334"/>
      <c r="I14" s="334"/>
      <c r="J14" s="335"/>
      <c r="K14" s="322" t="s">
        <v>92</v>
      </c>
      <c r="L14" s="321" t="s">
        <v>89</v>
      </c>
      <c r="M14" s="336"/>
      <c r="N14" s="320"/>
      <c r="O14" s="320"/>
    </row>
    <row r="15" spans="1:17" ht="192" customHeight="1" x14ac:dyDescent="0.2">
      <c r="A15" s="85" t="s">
        <v>90</v>
      </c>
      <c r="B15" s="86" t="s">
        <v>91</v>
      </c>
      <c r="C15" s="325"/>
      <c r="D15" s="327"/>
      <c r="E15" s="327"/>
      <c r="F15" s="171" t="s">
        <v>32</v>
      </c>
      <c r="G15" s="172" t="s">
        <v>35</v>
      </c>
      <c r="H15" s="173" t="s">
        <v>36</v>
      </c>
      <c r="I15" s="173" t="s">
        <v>50</v>
      </c>
      <c r="J15" s="195" t="s">
        <v>37</v>
      </c>
      <c r="K15" s="323"/>
      <c r="L15" s="321"/>
      <c r="M15" s="336"/>
      <c r="N15" s="320"/>
      <c r="O15" s="320"/>
    </row>
    <row r="16" spans="1:17" x14ac:dyDescent="0.2">
      <c r="A16" s="87">
        <v>1</v>
      </c>
      <c r="B16" s="95">
        <v>2</v>
      </c>
      <c r="C16" s="274">
        <v>3</v>
      </c>
      <c r="D16" s="172">
        <v>4</v>
      </c>
      <c r="E16" s="194">
        <v>5</v>
      </c>
      <c r="F16" s="194">
        <v>6</v>
      </c>
      <c r="G16" s="194">
        <v>7</v>
      </c>
      <c r="H16" s="194">
        <v>8</v>
      </c>
      <c r="I16" s="194">
        <v>9</v>
      </c>
      <c r="J16" s="194">
        <v>10</v>
      </c>
      <c r="K16" s="276">
        <v>11</v>
      </c>
      <c r="L16" s="277">
        <v>12</v>
      </c>
      <c r="M16" s="89"/>
      <c r="N16" s="89"/>
      <c r="O16" s="6"/>
    </row>
    <row r="17" spans="1:13" ht="14.25" x14ac:dyDescent="0.2">
      <c r="A17" s="87"/>
      <c r="B17" s="275"/>
      <c r="C17" s="23" t="s">
        <v>3</v>
      </c>
      <c r="D17" s="211"/>
      <c r="E17" s="175"/>
      <c r="F17" s="176"/>
      <c r="G17" s="176"/>
      <c r="H17" s="176"/>
      <c r="I17" s="176"/>
      <c r="J17" s="176"/>
      <c r="K17" s="278">
        <f t="shared" ref="K17:K24" si="0">SUM(E17:J17)</f>
        <v>0</v>
      </c>
      <c r="L17" s="90"/>
      <c r="M17" s="89"/>
    </row>
    <row r="18" spans="1:13" ht="14.25" x14ac:dyDescent="0.2">
      <c r="A18" s="87"/>
      <c r="B18" s="275"/>
      <c r="C18" s="23" t="s">
        <v>117</v>
      </c>
      <c r="D18" s="211"/>
      <c r="E18" s="175"/>
      <c r="F18" s="176"/>
      <c r="G18" s="176"/>
      <c r="H18" s="176"/>
      <c r="I18" s="176"/>
      <c r="J18" s="176"/>
      <c r="K18" s="278">
        <f t="shared" si="0"/>
        <v>0</v>
      </c>
      <c r="L18" s="90"/>
    </row>
    <row r="19" spans="1:13" ht="14.25" x14ac:dyDescent="0.2">
      <c r="A19" s="87"/>
      <c r="B19" s="275"/>
      <c r="C19" s="23" t="s">
        <v>7</v>
      </c>
      <c r="D19" s="174"/>
      <c r="E19" s="175"/>
      <c r="F19" s="192"/>
      <c r="G19" s="181"/>
      <c r="H19" s="181"/>
      <c r="I19" s="181"/>
      <c r="J19" s="181"/>
      <c r="K19" s="278">
        <f t="shared" si="0"/>
        <v>0</v>
      </c>
      <c r="L19" s="90"/>
    </row>
    <row r="20" spans="1:13" ht="14.25" x14ac:dyDescent="0.2">
      <c r="A20" s="87"/>
      <c r="B20" s="275"/>
      <c r="C20" s="23" t="s">
        <v>4</v>
      </c>
      <c r="D20" s="212"/>
      <c r="E20" s="175"/>
      <c r="F20" s="192"/>
      <c r="G20" s="181"/>
      <c r="H20" s="181"/>
      <c r="I20" s="181"/>
      <c r="J20" s="181"/>
      <c r="K20" s="278">
        <f t="shared" si="0"/>
        <v>0</v>
      </c>
      <c r="L20" s="90"/>
    </row>
    <row r="21" spans="1:13" ht="14.25" x14ac:dyDescent="0.2">
      <c r="A21" s="87"/>
      <c r="B21" s="275"/>
      <c r="C21" s="23" t="s">
        <v>41</v>
      </c>
      <c r="D21" s="211"/>
      <c r="E21" s="175"/>
      <c r="F21" s="192"/>
      <c r="G21" s="177"/>
      <c r="H21" s="177"/>
      <c r="I21" s="177"/>
      <c r="J21" s="177"/>
      <c r="K21" s="278">
        <f t="shared" si="0"/>
        <v>0</v>
      </c>
      <c r="L21" s="90"/>
    </row>
    <row r="22" spans="1:13" x14ac:dyDescent="0.2">
      <c r="A22" s="337"/>
      <c r="B22" s="339"/>
      <c r="C22" s="341" t="s">
        <v>66</v>
      </c>
      <c r="D22" s="211"/>
      <c r="E22" s="360"/>
      <c r="F22" s="361"/>
      <c r="G22" s="318"/>
      <c r="H22" s="318"/>
      <c r="I22" s="318"/>
      <c r="J22" s="318"/>
      <c r="K22" s="342">
        <f t="shared" si="0"/>
        <v>0</v>
      </c>
      <c r="L22" s="344"/>
    </row>
    <row r="23" spans="1:13" ht="12.75" customHeight="1" x14ac:dyDescent="0.2">
      <c r="A23" s="338"/>
      <c r="B23" s="340"/>
      <c r="C23" s="340"/>
      <c r="D23" s="174"/>
      <c r="E23" s="319"/>
      <c r="F23" s="319"/>
      <c r="G23" s="319"/>
      <c r="H23" s="319"/>
      <c r="I23" s="319"/>
      <c r="J23" s="319"/>
      <c r="K23" s="343"/>
      <c r="L23" s="340"/>
    </row>
    <row r="24" spans="1:13" ht="14.25" x14ac:dyDescent="0.2">
      <c r="A24" s="87"/>
      <c r="B24" s="275"/>
      <c r="C24" s="23" t="s">
        <v>114</v>
      </c>
      <c r="D24" s="213"/>
      <c r="E24" s="179"/>
      <c r="F24" s="180"/>
      <c r="G24" s="180"/>
      <c r="H24" s="180"/>
      <c r="I24" s="180"/>
      <c r="J24" s="180"/>
      <c r="K24" s="278">
        <f t="shared" si="0"/>
        <v>0</v>
      </c>
      <c r="L24" s="90"/>
    </row>
    <row r="25" spans="1:13" ht="14.25" x14ac:dyDescent="0.2">
      <c r="A25" s="87"/>
      <c r="B25" s="275"/>
      <c r="C25" s="23" t="s">
        <v>47</v>
      </c>
      <c r="D25" s="211"/>
      <c r="E25" s="175"/>
      <c r="F25" s="176"/>
      <c r="G25" s="177"/>
      <c r="H25" s="177"/>
      <c r="I25" s="177"/>
      <c r="J25" s="177"/>
      <c r="K25" s="278">
        <f t="shared" ref="K25:K76" si="1">SUM(E25:J25)</f>
        <v>0</v>
      </c>
      <c r="L25" s="90"/>
    </row>
    <row r="26" spans="1:13" ht="14.25" x14ac:dyDescent="0.2">
      <c r="A26" s="87"/>
      <c r="B26" s="275"/>
      <c r="C26" s="23" t="s">
        <v>9</v>
      </c>
      <c r="D26" s="213"/>
      <c r="E26" s="179"/>
      <c r="F26" s="180"/>
      <c r="G26" s="180"/>
      <c r="H26" s="180"/>
      <c r="I26" s="180"/>
      <c r="J26" s="180"/>
      <c r="K26" s="278">
        <f t="shared" si="1"/>
        <v>0</v>
      </c>
      <c r="L26" s="90"/>
    </row>
    <row r="27" spans="1:13" ht="14.25" x14ac:dyDescent="0.2">
      <c r="A27" s="87"/>
      <c r="B27" s="275"/>
      <c r="C27" s="23" t="s">
        <v>5</v>
      </c>
      <c r="D27" s="213"/>
      <c r="E27" s="179"/>
      <c r="F27" s="180"/>
      <c r="G27" s="180"/>
      <c r="H27" s="180"/>
      <c r="I27" s="180"/>
      <c r="J27" s="180"/>
      <c r="K27" s="278">
        <f t="shared" si="1"/>
        <v>0</v>
      </c>
      <c r="L27" s="90"/>
    </row>
    <row r="28" spans="1:13" ht="14.25" x14ac:dyDescent="0.2">
      <c r="A28" s="87"/>
      <c r="B28" s="275"/>
      <c r="C28" s="23" t="s">
        <v>10</v>
      </c>
      <c r="D28" s="213"/>
      <c r="E28" s="179"/>
      <c r="F28" s="180"/>
      <c r="G28" s="180"/>
      <c r="H28" s="180"/>
      <c r="I28" s="180"/>
      <c r="J28" s="180"/>
      <c r="K28" s="278">
        <f t="shared" si="1"/>
        <v>0</v>
      </c>
      <c r="L28" s="90"/>
    </row>
    <row r="29" spans="1:13" ht="14.25" x14ac:dyDescent="0.2">
      <c r="A29" s="87"/>
      <c r="B29" s="275"/>
      <c r="C29" s="24" t="s">
        <v>16</v>
      </c>
      <c r="D29" s="213"/>
      <c r="E29" s="179"/>
      <c r="F29" s="180"/>
      <c r="G29" s="180"/>
      <c r="H29" s="180"/>
      <c r="I29" s="180"/>
      <c r="J29" s="180"/>
      <c r="K29" s="278">
        <f t="shared" si="1"/>
        <v>0</v>
      </c>
      <c r="L29" s="90"/>
    </row>
    <row r="30" spans="1:13" ht="14.25" x14ac:dyDescent="0.2">
      <c r="A30" s="87"/>
      <c r="B30" s="275"/>
      <c r="C30" s="24" t="s">
        <v>19</v>
      </c>
      <c r="D30" s="178"/>
      <c r="E30" s="179"/>
      <c r="F30" s="180"/>
      <c r="G30" s="180"/>
      <c r="H30" s="180"/>
      <c r="I30" s="180"/>
      <c r="J30" s="180"/>
      <c r="K30" s="278">
        <f t="shared" si="1"/>
        <v>0</v>
      </c>
      <c r="L30" s="90"/>
    </row>
    <row r="31" spans="1:13" ht="14.25" x14ac:dyDescent="0.2">
      <c r="A31" s="87"/>
      <c r="B31" s="275"/>
      <c r="C31" s="24" t="s">
        <v>111</v>
      </c>
      <c r="D31" s="214"/>
      <c r="E31" s="179"/>
      <c r="F31" s="180"/>
      <c r="G31" s="180"/>
      <c r="H31" s="180"/>
      <c r="I31" s="180"/>
      <c r="J31" s="180"/>
      <c r="K31" s="278">
        <f t="shared" si="1"/>
        <v>0</v>
      </c>
      <c r="L31" s="90"/>
    </row>
    <row r="32" spans="1:13" ht="14.25" x14ac:dyDescent="0.2">
      <c r="A32" s="87"/>
      <c r="B32" s="275"/>
      <c r="C32" s="24" t="s">
        <v>12</v>
      </c>
      <c r="D32" s="179"/>
      <c r="E32" s="179"/>
      <c r="F32" s="180"/>
      <c r="G32" s="180"/>
      <c r="H32" s="180"/>
      <c r="I32" s="180"/>
      <c r="J32" s="180"/>
      <c r="K32" s="278">
        <f t="shared" si="1"/>
        <v>0</v>
      </c>
      <c r="L32" s="90"/>
    </row>
    <row r="33" spans="1:12" ht="14.25" x14ac:dyDescent="0.2">
      <c r="A33" s="87"/>
      <c r="B33" s="275"/>
      <c r="C33" s="25" t="s">
        <v>26</v>
      </c>
      <c r="D33" s="214"/>
      <c r="E33" s="179"/>
      <c r="F33" s="180"/>
      <c r="G33" s="180"/>
      <c r="H33" s="180"/>
      <c r="I33" s="180"/>
      <c r="J33" s="180"/>
      <c r="K33" s="278">
        <f t="shared" si="1"/>
        <v>0</v>
      </c>
      <c r="L33" s="90"/>
    </row>
    <row r="34" spans="1:12" ht="14.25" x14ac:dyDescent="0.2">
      <c r="A34" s="87"/>
      <c r="B34" s="275"/>
      <c r="C34" s="24" t="s">
        <v>28</v>
      </c>
      <c r="D34" s="214"/>
      <c r="E34" s="179"/>
      <c r="F34" s="180"/>
      <c r="G34" s="180"/>
      <c r="H34" s="180"/>
      <c r="I34" s="180"/>
      <c r="J34" s="180"/>
      <c r="K34" s="278">
        <f t="shared" si="1"/>
        <v>0</v>
      </c>
      <c r="L34" s="90"/>
    </row>
    <row r="35" spans="1:12" ht="14.25" x14ac:dyDescent="0.2">
      <c r="A35" s="87"/>
      <c r="B35" s="275"/>
      <c r="C35" s="24" t="s">
        <v>13</v>
      </c>
      <c r="D35" s="214"/>
      <c r="E35" s="179"/>
      <c r="F35" s="180"/>
      <c r="G35" s="180"/>
      <c r="H35" s="180"/>
      <c r="I35" s="180"/>
      <c r="J35" s="180"/>
      <c r="K35" s="278">
        <f t="shared" si="1"/>
        <v>0</v>
      </c>
      <c r="L35" s="90"/>
    </row>
    <row r="36" spans="1:12" ht="14.25" x14ac:dyDescent="0.2">
      <c r="A36" s="87"/>
      <c r="B36" s="275"/>
      <c r="C36" s="24" t="s">
        <v>43</v>
      </c>
      <c r="D36" s="214"/>
      <c r="E36" s="179"/>
      <c r="F36" s="180"/>
      <c r="G36" s="180"/>
      <c r="H36" s="180"/>
      <c r="I36" s="180"/>
      <c r="J36" s="180"/>
      <c r="K36" s="278">
        <f t="shared" si="1"/>
        <v>0</v>
      </c>
      <c r="L36" s="90"/>
    </row>
    <row r="37" spans="1:12" ht="14.25" x14ac:dyDescent="0.2">
      <c r="A37" s="87"/>
      <c r="B37" s="275"/>
      <c r="C37" s="24" t="s">
        <v>8</v>
      </c>
      <c r="D37" s="214"/>
      <c r="E37" s="179"/>
      <c r="F37" s="180"/>
      <c r="G37" s="180"/>
      <c r="H37" s="180"/>
      <c r="I37" s="180"/>
      <c r="J37" s="180"/>
      <c r="K37" s="278">
        <f t="shared" si="1"/>
        <v>0</v>
      </c>
      <c r="L37" s="90"/>
    </row>
    <row r="38" spans="1:12" ht="14.25" x14ac:dyDescent="0.2">
      <c r="A38" s="87"/>
      <c r="B38" s="275"/>
      <c r="C38" s="24" t="s">
        <v>11</v>
      </c>
      <c r="D38" s="212"/>
      <c r="E38" s="175"/>
      <c r="F38" s="180"/>
      <c r="G38" s="180"/>
      <c r="H38" s="180"/>
      <c r="I38" s="180"/>
      <c r="J38" s="180"/>
      <c r="K38" s="278">
        <f t="shared" si="1"/>
        <v>0</v>
      </c>
      <c r="L38" s="90"/>
    </row>
    <row r="39" spans="1:12" ht="14.25" x14ac:dyDescent="0.2">
      <c r="A39" s="87"/>
      <c r="B39" s="275"/>
      <c r="C39" s="24" t="s">
        <v>67</v>
      </c>
      <c r="D39" s="214"/>
      <c r="E39" s="179"/>
      <c r="F39" s="180"/>
      <c r="G39" s="180"/>
      <c r="H39" s="180"/>
      <c r="I39" s="180"/>
      <c r="J39" s="180"/>
      <c r="K39" s="278">
        <f t="shared" si="1"/>
        <v>0</v>
      </c>
      <c r="L39" s="90"/>
    </row>
    <row r="40" spans="1:12" ht="14.25" x14ac:dyDescent="0.2">
      <c r="A40" s="87"/>
      <c r="B40" s="275"/>
      <c r="C40" s="24" t="s">
        <v>71</v>
      </c>
      <c r="D40" s="214"/>
      <c r="E40" s="179"/>
      <c r="F40" s="208"/>
      <c r="G40" s="180"/>
      <c r="H40" s="180"/>
      <c r="I40" s="180"/>
      <c r="J40" s="180"/>
      <c r="K40" s="278">
        <f t="shared" si="1"/>
        <v>0</v>
      </c>
      <c r="L40" s="90"/>
    </row>
    <row r="41" spans="1:12" ht="14.25" x14ac:dyDescent="0.2">
      <c r="A41" s="87"/>
      <c r="B41" s="275"/>
      <c r="C41" s="24" t="s">
        <v>23</v>
      </c>
      <c r="D41" s="214"/>
      <c r="E41" s="179"/>
      <c r="F41" s="180"/>
      <c r="G41" s="180"/>
      <c r="H41" s="180"/>
      <c r="I41" s="180"/>
      <c r="J41" s="180"/>
      <c r="K41" s="278">
        <f t="shared" si="1"/>
        <v>0</v>
      </c>
      <c r="L41" s="90"/>
    </row>
    <row r="42" spans="1:12" ht="14.25" x14ac:dyDescent="0.2">
      <c r="A42" s="87"/>
      <c r="B42" s="275"/>
      <c r="C42" s="26" t="s">
        <v>4</v>
      </c>
      <c r="D42" s="176"/>
      <c r="E42" s="175"/>
      <c r="F42" s="192"/>
      <c r="G42" s="181"/>
      <c r="H42" s="181"/>
      <c r="I42" s="180"/>
      <c r="J42" s="180"/>
      <c r="K42" s="278">
        <f>SUM(E42:J42)</f>
        <v>0</v>
      </c>
      <c r="L42" s="90"/>
    </row>
    <row r="43" spans="1:12" ht="14.25" x14ac:dyDescent="0.2">
      <c r="A43" s="87"/>
      <c r="B43" s="275"/>
      <c r="C43" s="26" t="s">
        <v>68</v>
      </c>
      <c r="D43" s="176"/>
      <c r="E43" s="175"/>
      <c r="F43" s="192"/>
      <c r="G43" s="181"/>
      <c r="H43" s="180"/>
      <c r="I43" s="180"/>
      <c r="J43" s="180"/>
      <c r="K43" s="278">
        <f t="shared" si="1"/>
        <v>0</v>
      </c>
      <c r="L43" s="90"/>
    </row>
    <row r="44" spans="1:12" ht="14.25" x14ac:dyDescent="0.2">
      <c r="A44" s="87"/>
      <c r="B44" s="275"/>
      <c r="C44" s="55" t="s">
        <v>118</v>
      </c>
      <c r="D44" s="179"/>
      <c r="E44" s="196"/>
      <c r="F44" s="180"/>
      <c r="G44" s="180"/>
      <c r="H44" s="180"/>
      <c r="I44" s="180"/>
      <c r="J44" s="180"/>
      <c r="K44" s="278">
        <f t="shared" si="1"/>
        <v>0</v>
      </c>
      <c r="L44" s="90"/>
    </row>
    <row r="45" spans="1:12" ht="14.25" x14ac:dyDescent="0.2">
      <c r="A45" s="87"/>
      <c r="B45" s="275"/>
      <c r="C45" s="26" t="s">
        <v>15</v>
      </c>
      <c r="D45" s="214"/>
      <c r="E45" s="179"/>
      <c r="F45" s="180"/>
      <c r="G45" s="180"/>
      <c r="H45" s="180"/>
      <c r="I45" s="180"/>
      <c r="J45" s="180"/>
      <c r="K45" s="278">
        <f t="shared" ref="K45:K57" si="2">SUM(E45:J45)</f>
        <v>0</v>
      </c>
      <c r="L45" s="90"/>
    </row>
    <row r="46" spans="1:12" ht="14.25" x14ac:dyDescent="0.2">
      <c r="A46" s="87"/>
      <c r="B46" s="275"/>
      <c r="C46" s="27" t="s">
        <v>27</v>
      </c>
      <c r="D46" s="214"/>
      <c r="E46" s="179"/>
      <c r="F46" s="180"/>
      <c r="G46" s="180"/>
      <c r="H46" s="180"/>
      <c r="I46" s="180"/>
      <c r="J46" s="180"/>
      <c r="K46" s="278">
        <f t="shared" si="2"/>
        <v>0</v>
      </c>
      <c r="L46" s="90"/>
    </row>
    <row r="47" spans="1:12" ht="14.25" x14ac:dyDescent="0.2">
      <c r="A47" s="87"/>
      <c r="B47" s="275"/>
      <c r="C47" s="27" t="s">
        <v>14</v>
      </c>
      <c r="D47" s="214"/>
      <c r="E47" s="179"/>
      <c r="F47" s="180"/>
      <c r="G47" s="180"/>
      <c r="H47" s="180"/>
      <c r="I47" s="180"/>
      <c r="J47" s="180"/>
      <c r="K47" s="278">
        <f t="shared" si="2"/>
        <v>0</v>
      </c>
      <c r="L47" s="90"/>
    </row>
    <row r="48" spans="1:12" ht="14.25" x14ac:dyDescent="0.2">
      <c r="A48" s="87"/>
      <c r="B48" s="275"/>
      <c r="C48" s="28" t="s">
        <v>48</v>
      </c>
      <c r="D48" s="179"/>
      <c r="E48" s="179"/>
      <c r="F48" s="180"/>
      <c r="G48" s="180"/>
      <c r="H48" s="180"/>
      <c r="I48" s="180"/>
      <c r="J48" s="180"/>
      <c r="K48" s="278">
        <f t="shared" si="2"/>
        <v>0</v>
      </c>
      <c r="L48" s="90"/>
    </row>
    <row r="49" spans="1:12" ht="14.25" x14ac:dyDescent="0.2">
      <c r="A49" s="87"/>
      <c r="B49" s="275"/>
      <c r="C49" s="28" t="s">
        <v>106</v>
      </c>
      <c r="D49" s="214"/>
      <c r="E49" s="179"/>
      <c r="F49" s="180"/>
      <c r="G49" s="180"/>
      <c r="H49" s="180"/>
      <c r="I49" s="180"/>
      <c r="J49" s="180"/>
      <c r="K49" s="278">
        <f t="shared" si="2"/>
        <v>0</v>
      </c>
      <c r="L49" s="90"/>
    </row>
    <row r="50" spans="1:12" ht="14.25" x14ac:dyDescent="0.2">
      <c r="A50" s="87"/>
      <c r="B50" s="275"/>
      <c r="C50" s="26" t="s">
        <v>61</v>
      </c>
      <c r="D50" s="176"/>
      <c r="E50" s="175"/>
      <c r="F50" s="181"/>
      <c r="G50" s="181"/>
      <c r="H50" s="181"/>
      <c r="I50" s="181"/>
      <c r="J50" s="181"/>
      <c r="K50" s="278">
        <f>SUM(E50:J50)</f>
        <v>0</v>
      </c>
      <c r="L50" s="90"/>
    </row>
    <row r="51" spans="1:12" ht="14.25" x14ac:dyDescent="0.2">
      <c r="A51" s="87"/>
      <c r="B51" s="275"/>
      <c r="C51" s="26" t="s">
        <v>63</v>
      </c>
      <c r="D51" s="214"/>
      <c r="E51" s="179"/>
      <c r="F51" s="180"/>
      <c r="G51" s="182"/>
      <c r="H51" s="180"/>
      <c r="I51" s="180"/>
      <c r="J51" s="180"/>
      <c r="K51" s="278">
        <f t="shared" ref="K51:K54" si="3">SUM(E51:J51)</f>
        <v>0</v>
      </c>
      <c r="L51" s="90"/>
    </row>
    <row r="52" spans="1:12" ht="14.25" x14ac:dyDescent="0.2">
      <c r="A52" s="87"/>
      <c r="B52" s="275"/>
      <c r="C52" s="26" t="s">
        <v>12</v>
      </c>
      <c r="D52" s="179"/>
      <c r="E52" s="179"/>
      <c r="F52" s="180"/>
      <c r="G52" s="180"/>
      <c r="H52" s="180"/>
      <c r="I52" s="180"/>
      <c r="J52" s="180"/>
      <c r="K52" s="278">
        <f t="shared" si="3"/>
        <v>0</v>
      </c>
      <c r="L52" s="90"/>
    </row>
    <row r="53" spans="1:12" ht="14.25" x14ac:dyDescent="0.2">
      <c r="A53" s="87"/>
      <c r="B53" s="275"/>
      <c r="C53" s="28" t="s">
        <v>45</v>
      </c>
      <c r="D53" s="214"/>
      <c r="E53" s="179"/>
      <c r="F53" s="180"/>
      <c r="G53" s="180"/>
      <c r="H53" s="180"/>
      <c r="I53" s="180"/>
      <c r="J53" s="180"/>
      <c r="K53" s="278">
        <f t="shared" si="3"/>
        <v>0</v>
      </c>
      <c r="L53" s="90"/>
    </row>
    <row r="54" spans="1:12" ht="14.25" x14ac:dyDescent="0.2">
      <c r="A54" s="87"/>
      <c r="B54" s="275"/>
      <c r="C54" s="26" t="s">
        <v>28</v>
      </c>
      <c r="D54" s="179"/>
      <c r="E54" s="179"/>
      <c r="F54" s="180"/>
      <c r="G54" s="180"/>
      <c r="H54" s="180"/>
      <c r="I54" s="180"/>
      <c r="J54" s="180"/>
      <c r="K54" s="278">
        <f t="shared" si="3"/>
        <v>0</v>
      </c>
      <c r="L54" s="90"/>
    </row>
    <row r="55" spans="1:12" ht="14.25" x14ac:dyDescent="0.2">
      <c r="A55" s="87"/>
      <c r="B55" s="275"/>
      <c r="C55" s="26" t="s">
        <v>29</v>
      </c>
      <c r="D55" s="179"/>
      <c r="E55" s="179"/>
      <c r="F55" s="180"/>
      <c r="G55" s="180"/>
      <c r="H55" s="180"/>
      <c r="I55" s="180"/>
      <c r="J55" s="180"/>
      <c r="K55" s="278">
        <f t="shared" si="2"/>
        <v>0</v>
      </c>
      <c r="L55" s="90"/>
    </row>
    <row r="56" spans="1:12" ht="14.25" x14ac:dyDescent="0.2">
      <c r="A56" s="87"/>
      <c r="B56" s="275"/>
      <c r="C56" s="26" t="s">
        <v>26</v>
      </c>
      <c r="D56" s="179"/>
      <c r="E56" s="179"/>
      <c r="F56" s="180"/>
      <c r="G56" s="180"/>
      <c r="H56" s="180"/>
      <c r="I56" s="180"/>
      <c r="J56" s="180"/>
      <c r="K56" s="278">
        <f t="shared" si="2"/>
        <v>0</v>
      </c>
      <c r="L56" s="90"/>
    </row>
    <row r="57" spans="1:12" ht="14.25" x14ac:dyDescent="0.2">
      <c r="A57" s="87"/>
      <c r="B57" s="275"/>
      <c r="C57" s="26" t="s">
        <v>70</v>
      </c>
      <c r="D57" s="214"/>
      <c r="E57" s="179"/>
      <c r="F57" s="180"/>
      <c r="G57" s="180"/>
      <c r="H57" s="180"/>
      <c r="I57" s="180"/>
      <c r="J57" s="180"/>
      <c r="K57" s="278">
        <f t="shared" si="2"/>
        <v>0</v>
      </c>
      <c r="L57" s="90"/>
    </row>
    <row r="58" spans="1:12" ht="14.25" x14ac:dyDescent="0.2">
      <c r="A58" s="87"/>
      <c r="B58" s="275"/>
      <c r="C58" s="26" t="s">
        <v>13</v>
      </c>
      <c r="D58" s="214"/>
      <c r="E58" s="179"/>
      <c r="F58" s="180"/>
      <c r="G58" s="180"/>
      <c r="H58" s="180"/>
      <c r="I58" s="180"/>
      <c r="J58" s="180"/>
      <c r="K58" s="278">
        <f t="shared" si="1"/>
        <v>0</v>
      </c>
      <c r="L58" s="90"/>
    </row>
    <row r="59" spans="1:12" ht="14.25" x14ac:dyDescent="0.2">
      <c r="A59" s="87"/>
      <c r="B59" s="275"/>
      <c r="C59" s="26" t="s">
        <v>31</v>
      </c>
      <c r="D59" s="179"/>
      <c r="E59" s="179"/>
      <c r="F59" s="180"/>
      <c r="G59" s="180"/>
      <c r="H59" s="180"/>
      <c r="I59" s="180"/>
      <c r="J59" s="180"/>
      <c r="K59" s="278">
        <f t="shared" si="1"/>
        <v>0</v>
      </c>
      <c r="L59" s="90"/>
    </row>
    <row r="60" spans="1:12" ht="14.25" x14ac:dyDescent="0.2">
      <c r="A60" s="87"/>
      <c r="B60" s="275"/>
      <c r="C60" s="27" t="s">
        <v>20</v>
      </c>
      <c r="D60" s="214"/>
      <c r="E60" s="179"/>
      <c r="F60" s="180"/>
      <c r="G60" s="180"/>
      <c r="H60" s="180"/>
      <c r="I60" s="180"/>
      <c r="J60" s="180"/>
      <c r="K60" s="278">
        <f t="shared" ref="K60" si="4">SUM(E60:J60)</f>
        <v>0</v>
      </c>
      <c r="L60" s="90"/>
    </row>
    <row r="61" spans="1:12" ht="14.25" x14ac:dyDescent="0.2">
      <c r="A61" s="87"/>
      <c r="B61" s="275"/>
      <c r="C61" s="26" t="s">
        <v>21</v>
      </c>
      <c r="D61" s="214"/>
      <c r="E61" s="179"/>
      <c r="F61" s="180"/>
      <c r="G61" s="180"/>
      <c r="H61" s="180"/>
      <c r="I61" s="180"/>
      <c r="J61" s="180"/>
      <c r="K61" s="278">
        <f t="shared" si="1"/>
        <v>0</v>
      </c>
      <c r="L61" s="90"/>
    </row>
    <row r="62" spans="1:12" ht="14.25" x14ac:dyDescent="0.2">
      <c r="A62" s="87"/>
      <c r="B62" s="275"/>
      <c r="C62" s="28" t="s">
        <v>22</v>
      </c>
      <c r="D62" s="214"/>
      <c r="E62" s="179"/>
      <c r="F62" s="180"/>
      <c r="G62" s="180"/>
      <c r="H62" s="180"/>
      <c r="I62" s="180"/>
      <c r="J62" s="180"/>
      <c r="K62" s="278">
        <f t="shared" si="1"/>
        <v>0</v>
      </c>
      <c r="L62" s="90"/>
    </row>
    <row r="63" spans="1:12" ht="14.25" x14ac:dyDescent="0.2">
      <c r="A63" s="87"/>
      <c r="B63" s="275"/>
      <c r="C63" s="26" t="s">
        <v>49</v>
      </c>
      <c r="D63" s="179"/>
      <c r="E63" s="179"/>
      <c r="F63" s="180"/>
      <c r="G63" s="180"/>
      <c r="H63" s="180"/>
      <c r="I63" s="180"/>
      <c r="J63" s="180"/>
      <c r="K63" s="278">
        <f t="shared" ref="K63" si="5">SUM(E63:J63)</f>
        <v>0</v>
      </c>
      <c r="L63" s="90"/>
    </row>
    <row r="64" spans="1:12" ht="14.25" x14ac:dyDescent="0.2">
      <c r="A64" s="87"/>
      <c r="B64" s="275"/>
      <c r="C64" s="26" t="s">
        <v>64</v>
      </c>
      <c r="D64" s="212"/>
      <c r="E64" s="175"/>
      <c r="F64" s="181"/>
      <c r="G64" s="181"/>
      <c r="H64" s="181"/>
      <c r="I64" s="181"/>
      <c r="J64" s="181"/>
      <c r="K64" s="278">
        <f>SUM(E64:J64)</f>
        <v>0</v>
      </c>
      <c r="L64" s="90"/>
    </row>
    <row r="65" spans="1:13" ht="15" customHeight="1" x14ac:dyDescent="0.2">
      <c r="A65" s="87"/>
      <c r="B65" s="275"/>
      <c r="C65" s="30" t="s">
        <v>38</v>
      </c>
      <c r="D65" s="214"/>
      <c r="E65" s="179"/>
      <c r="F65" s="180"/>
      <c r="G65" s="180"/>
      <c r="H65" s="180"/>
      <c r="I65" s="180"/>
      <c r="J65" s="180"/>
      <c r="K65" s="278">
        <f t="shared" ref="K65:K69" si="6">SUM(E65:J65)</f>
        <v>0</v>
      </c>
      <c r="L65" s="90"/>
    </row>
    <row r="66" spans="1:13" ht="14.25" x14ac:dyDescent="0.2">
      <c r="A66" s="87"/>
      <c r="B66" s="275"/>
      <c r="C66" s="26" t="s">
        <v>65</v>
      </c>
      <c r="D66" s="179"/>
      <c r="E66" s="179"/>
      <c r="F66" s="180"/>
      <c r="G66" s="180"/>
      <c r="H66" s="180"/>
      <c r="I66" s="180"/>
      <c r="J66" s="180"/>
      <c r="K66" s="278">
        <f t="shared" si="6"/>
        <v>0</v>
      </c>
      <c r="L66" s="90"/>
    </row>
    <row r="67" spans="1:13" ht="14.25" x14ac:dyDescent="0.2">
      <c r="A67" s="87"/>
      <c r="B67" s="275"/>
      <c r="C67" s="29" t="s">
        <v>30</v>
      </c>
      <c r="D67" s="214"/>
      <c r="E67" s="179"/>
      <c r="F67" s="180"/>
      <c r="G67" s="180"/>
      <c r="H67" s="180"/>
      <c r="I67" s="180"/>
      <c r="J67" s="180"/>
      <c r="K67" s="278">
        <f t="shared" si="6"/>
        <v>0</v>
      </c>
      <c r="L67" s="90"/>
    </row>
    <row r="68" spans="1:13" ht="14.25" x14ac:dyDescent="0.2">
      <c r="A68" s="87"/>
      <c r="B68" s="275"/>
      <c r="C68" s="28" t="s">
        <v>25</v>
      </c>
      <c r="D68" s="214"/>
      <c r="E68" s="179"/>
      <c r="F68" s="180"/>
      <c r="G68" s="180"/>
      <c r="H68" s="180"/>
      <c r="I68" s="180"/>
      <c r="J68" s="180"/>
      <c r="K68" s="278">
        <f t="shared" si="6"/>
        <v>0</v>
      </c>
      <c r="L68" s="90"/>
    </row>
    <row r="69" spans="1:13" ht="14.25" x14ac:dyDescent="0.2">
      <c r="A69" s="87"/>
      <c r="B69" s="275"/>
      <c r="C69" s="26" t="s">
        <v>23</v>
      </c>
      <c r="D69" s="214"/>
      <c r="E69" s="179"/>
      <c r="F69" s="180"/>
      <c r="G69" s="180"/>
      <c r="H69" s="180"/>
      <c r="I69" s="180"/>
      <c r="J69" s="180"/>
      <c r="K69" s="278">
        <f t="shared" si="6"/>
        <v>0</v>
      </c>
      <c r="L69" s="90"/>
    </row>
    <row r="70" spans="1:13" ht="14.25" x14ac:dyDescent="0.2">
      <c r="A70" s="87"/>
      <c r="B70" s="275"/>
      <c r="C70" s="28" t="s">
        <v>46</v>
      </c>
      <c r="D70" s="214"/>
      <c r="E70" s="179"/>
      <c r="F70" s="180"/>
      <c r="G70" s="180"/>
      <c r="H70" s="180"/>
      <c r="I70" s="180"/>
      <c r="J70" s="180"/>
      <c r="K70" s="278">
        <f t="shared" si="1"/>
        <v>0</v>
      </c>
      <c r="L70" s="90"/>
    </row>
    <row r="71" spans="1:13" ht="14.25" x14ac:dyDescent="0.2">
      <c r="A71" s="87"/>
      <c r="B71" s="275"/>
      <c r="C71" s="26" t="s">
        <v>24</v>
      </c>
      <c r="D71" s="179"/>
      <c r="E71" s="179"/>
      <c r="F71" s="180"/>
      <c r="G71" s="180"/>
      <c r="H71" s="180"/>
      <c r="I71" s="180"/>
      <c r="J71" s="180"/>
      <c r="K71" s="278">
        <f t="shared" si="1"/>
        <v>0</v>
      </c>
      <c r="L71" s="90"/>
    </row>
    <row r="72" spans="1:13" ht="14.25" x14ac:dyDescent="0.2">
      <c r="A72" s="87"/>
      <c r="B72" s="275"/>
      <c r="C72" s="26" t="s">
        <v>43</v>
      </c>
      <c r="D72" s="176"/>
      <c r="E72" s="175"/>
      <c r="F72" s="181"/>
      <c r="G72" s="181"/>
      <c r="H72" s="181"/>
      <c r="I72" s="181"/>
      <c r="J72" s="181"/>
      <c r="K72" s="278">
        <f>SUM(E72:J72)</f>
        <v>0</v>
      </c>
      <c r="L72" s="90"/>
    </row>
    <row r="73" spans="1:13" ht="14.25" x14ac:dyDescent="0.2">
      <c r="A73" s="87"/>
      <c r="B73" s="275"/>
      <c r="C73" s="26" t="s">
        <v>11</v>
      </c>
      <c r="D73" s="212"/>
      <c r="E73" s="175"/>
      <c r="F73" s="181"/>
      <c r="G73" s="181"/>
      <c r="H73" s="181"/>
      <c r="I73" s="181"/>
      <c r="J73" s="181"/>
      <c r="K73" s="278">
        <f>SUM(E73:J73)</f>
        <v>0</v>
      </c>
      <c r="L73" s="90"/>
    </row>
    <row r="74" spans="1:13" ht="14.25" x14ac:dyDescent="0.2">
      <c r="A74" s="87"/>
      <c r="B74" s="275"/>
      <c r="C74" s="29" t="s">
        <v>6</v>
      </c>
      <c r="D74" s="214"/>
      <c r="E74" s="179"/>
      <c r="F74" s="180"/>
      <c r="G74" s="180"/>
      <c r="H74" s="180"/>
      <c r="I74" s="180"/>
      <c r="J74" s="180"/>
      <c r="K74" s="278">
        <f t="shared" ref="K74:K75" si="7">SUM(E74:J74)</f>
        <v>0</v>
      </c>
      <c r="L74" s="90"/>
    </row>
    <row r="75" spans="1:13" ht="14.25" x14ac:dyDescent="0.2">
      <c r="A75" s="87"/>
      <c r="B75" s="275"/>
      <c r="C75" s="29" t="s">
        <v>71</v>
      </c>
      <c r="D75" s="179"/>
      <c r="E75" s="179"/>
      <c r="F75" s="193"/>
      <c r="G75" s="180"/>
      <c r="H75" s="180"/>
      <c r="I75" s="180"/>
      <c r="J75" s="180"/>
      <c r="K75" s="278">
        <f t="shared" si="7"/>
        <v>0</v>
      </c>
      <c r="L75" s="90"/>
    </row>
    <row r="76" spans="1:13" ht="14.25" x14ac:dyDescent="0.2">
      <c r="A76" s="87"/>
      <c r="B76" s="275"/>
      <c r="C76" s="26" t="s">
        <v>8</v>
      </c>
      <c r="D76" s="214"/>
      <c r="E76" s="179"/>
      <c r="F76" s="180"/>
      <c r="G76" s="180"/>
      <c r="H76" s="180"/>
      <c r="I76" s="180"/>
      <c r="J76" s="180"/>
      <c r="K76" s="278">
        <f t="shared" si="1"/>
        <v>0</v>
      </c>
      <c r="L76" s="90"/>
    </row>
    <row r="77" spans="1:13" ht="13.5" thickBot="1" x14ac:dyDescent="0.25">
      <c r="A77" s="87"/>
      <c r="B77" s="351" t="s">
        <v>17</v>
      </c>
      <c r="C77" s="352"/>
      <c r="D77" s="197">
        <f>SUM(D17:D76)</f>
        <v>0</v>
      </c>
      <c r="E77" s="197">
        <f t="shared" ref="E77:K77" si="8">SUM(E17:E76)</f>
        <v>0</v>
      </c>
      <c r="F77" s="197">
        <f t="shared" si="8"/>
        <v>0</v>
      </c>
      <c r="G77" s="197">
        <f t="shared" si="8"/>
        <v>0</v>
      </c>
      <c r="H77" s="197">
        <f t="shared" si="8"/>
        <v>0</v>
      </c>
      <c r="I77" s="197">
        <f t="shared" si="8"/>
        <v>0</v>
      </c>
      <c r="J77" s="197">
        <f t="shared" si="8"/>
        <v>0</v>
      </c>
      <c r="K77" s="197">
        <f t="shared" si="8"/>
        <v>0</v>
      </c>
      <c r="L77" s="91"/>
    </row>
    <row r="78" spans="1:13" ht="15" customHeight="1" x14ac:dyDescent="0.25">
      <c r="A78" s="87"/>
      <c r="B78" s="358" t="s">
        <v>72</v>
      </c>
      <c r="C78" s="359"/>
      <c r="D78" s="183" t="e">
        <f>M78</f>
        <v>#DIV/0!</v>
      </c>
      <c r="E78" s="183" t="s">
        <v>73</v>
      </c>
      <c r="F78" s="183"/>
      <c r="G78" s="183"/>
      <c r="H78" s="183"/>
      <c r="I78" s="183"/>
      <c r="J78" s="184"/>
      <c r="K78" s="185">
        <f>'Расшифровка интернат '!J35+'Расшифровка интернат '!J74</f>
        <v>0</v>
      </c>
      <c r="L78" s="92"/>
      <c r="M78" s="57" t="e">
        <f>ROUND(K78/(K80-K79)*100,3)</f>
        <v>#DIV/0!</v>
      </c>
    </row>
    <row r="79" spans="1:13" ht="15" customHeight="1" thickBot="1" x14ac:dyDescent="0.25">
      <c r="A79" s="87"/>
      <c r="B79" s="353" t="s">
        <v>42</v>
      </c>
      <c r="C79" s="353"/>
      <c r="D79" s="353"/>
      <c r="E79" s="353"/>
      <c r="F79" s="353"/>
      <c r="G79" s="353"/>
      <c r="H79" s="353"/>
      <c r="I79" s="353"/>
      <c r="J79" s="354"/>
      <c r="K79" s="186"/>
      <c r="L79" s="92"/>
    </row>
    <row r="80" spans="1:13" ht="15" customHeight="1" thickBot="1" x14ac:dyDescent="0.3">
      <c r="A80" s="87"/>
      <c r="B80" s="355" t="s">
        <v>17</v>
      </c>
      <c r="C80" s="355"/>
      <c r="D80" s="356"/>
      <c r="E80" s="356"/>
      <c r="F80" s="356"/>
      <c r="G80" s="356"/>
      <c r="H80" s="356"/>
      <c r="I80" s="356"/>
      <c r="J80" s="357"/>
      <c r="K80" s="187">
        <f>K77+K78+K79</f>
        <v>0</v>
      </c>
      <c r="L80" s="92"/>
    </row>
    <row r="81" spans="1:12" ht="18" customHeight="1" thickBot="1" x14ac:dyDescent="0.25">
      <c r="A81" s="87"/>
      <c r="B81" s="349" t="s">
        <v>18</v>
      </c>
      <c r="C81" s="349"/>
      <c r="D81" s="349"/>
      <c r="E81" s="349"/>
      <c r="F81" s="349"/>
      <c r="G81" s="349"/>
      <c r="H81" s="349"/>
      <c r="I81" s="349"/>
      <c r="J81" s="350"/>
      <c r="K81" s="188"/>
      <c r="L81" s="93"/>
    </row>
    <row r="82" spans="1:12" ht="16.5" thickBot="1" x14ac:dyDescent="0.3">
      <c r="A82" s="87"/>
      <c r="B82" s="328" t="s">
        <v>44</v>
      </c>
      <c r="C82" s="329"/>
      <c r="D82" s="100">
        <f>D77</f>
        <v>0</v>
      </c>
      <c r="E82" s="100"/>
      <c r="F82" s="100"/>
      <c r="G82" s="100"/>
      <c r="H82" s="100"/>
      <c r="I82" s="100"/>
      <c r="J82" s="100"/>
      <c r="K82" s="189">
        <f>K80+K81</f>
        <v>0</v>
      </c>
      <c r="L82" s="94"/>
    </row>
    <row r="87" spans="1:12" x14ac:dyDescent="0.2">
      <c r="B87" s="3"/>
      <c r="C87" s="3"/>
      <c r="D87" s="190"/>
      <c r="K87" s="50"/>
      <c r="L87" s="49"/>
    </row>
    <row r="88" spans="1:12" s="60" customFormat="1" ht="15.75" x14ac:dyDescent="0.25">
      <c r="C88" s="60" t="s">
        <v>94</v>
      </c>
      <c r="D88" s="101" t="s">
        <v>104</v>
      </c>
      <c r="E88" s="60" t="s">
        <v>95</v>
      </c>
    </row>
    <row r="89" spans="1:12" s="60" customFormat="1" ht="15.75" x14ac:dyDescent="0.25">
      <c r="D89" s="102" t="s">
        <v>96</v>
      </c>
      <c r="E89" s="151" t="s">
        <v>97</v>
      </c>
      <c r="F89" s="317" t="s">
        <v>98</v>
      </c>
      <c r="G89" s="317"/>
    </row>
    <row r="90" spans="1:12" s="60" customFormat="1" ht="15.75" x14ac:dyDescent="0.25">
      <c r="B90" s="103"/>
      <c r="C90" s="103"/>
      <c r="D90" s="191"/>
      <c r="J90" s="104"/>
    </row>
    <row r="91" spans="1:12" s="60" customFormat="1" ht="15.75" x14ac:dyDescent="0.25">
      <c r="B91" s="103"/>
      <c r="C91" s="105" t="s">
        <v>40</v>
      </c>
      <c r="D91" s="315"/>
      <c r="E91" s="315"/>
      <c r="F91" s="316"/>
      <c r="G91" s="316"/>
    </row>
    <row r="92" spans="1:12" s="60" customFormat="1" ht="15.75" x14ac:dyDescent="0.25">
      <c r="B92" s="103"/>
      <c r="C92" s="106"/>
      <c r="D92" s="317" t="s">
        <v>97</v>
      </c>
      <c r="E92" s="317"/>
      <c r="F92" s="317" t="s">
        <v>98</v>
      </c>
      <c r="G92" s="317"/>
    </row>
  </sheetData>
  <mergeCells count="38">
    <mergeCell ref="D80:J80"/>
    <mergeCell ref="B78:C78"/>
    <mergeCell ref="H22:H23"/>
    <mergeCell ref="I22:I23"/>
    <mergeCell ref="J22:J23"/>
    <mergeCell ref="E22:E23"/>
    <mergeCell ref="F22:F23"/>
    <mergeCell ref="K22:K23"/>
    <mergeCell ref="L22:L23"/>
    <mergeCell ref="D6:E6"/>
    <mergeCell ref="F8:G8"/>
    <mergeCell ref="F9:G9"/>
    <mergeCell ref="C11:D11"/>
    <mergeCell ref="N14:N15"/>
    <mergeCell ref="O14:O15"/>
    <mergeCell ref="L14:L15"/>
    <mergeCell ref="K14:K15"/>
    <mergeCell ref="C14:C15"/>
    <mergeCell ref="D14:D15"/>
    <mergeCell ref="E14:E15"/>
    <mergeCell ref="F14:J14"/>
    <mergeCell ref="M14:M15"/>
    <mergeCell ref="B5:I5"/>
    <mergeCell ref="D91:E91"/>
    <mergeCell ref="F91:G91"/>
    <mergeCell ref="D92:E92"/>
    <mergeCell ref="F92:G92"/>
    <mergeCell ref="G22:G23"/>
    <mergeCell ref="B82:C82"/>
    <mergeCell ref="F89:G89"/>
    <mergeCell ref="A14:B14"/>
    <mergeCell ref="A22:A23"/>
    <mergeCell ref="B22:B23"/>
    <mergeCell ref="C22:C23"/>
    <mergeCell ref="B81:J81"/>
    <mergeCell ref="B77:C77"/>
    <mergeCell ref="B79:J79"/>
    <mergeCell ref="B80:C80"/>
  </mergeCells>
  <pageMargins left="0.31496062992125984" right="0.31496062992125984" top="0.35433070866141736" bottom="0.35433070866141736" header="0.31496062992125984" footer="0.31496062992125984"/>
  <pageSetup paperSize="9" scale="4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opLeftCell="B1" zoomScale="80" zoomScaleNormal="80" workbookViewId="0">
      <selection activeCell="P9" sqref="P9"/>
    </sheetView>
  </sheetViews>
  <sheetFormatPr defaultColWidth="9.140625" defaultRowHeight="12.75" x14ac:dyDescent="0.2"/>
  <cols>
    <col min="1" max="1" width="5.5703125" style="4" customWidth="1"/>
    <col min="2" max="2" width="49.85546875" style="4" customWidth="1"/>
    <col min="3" max="3" width="10.85546875" style="5" customWidth="1"/>
    <col min="4" max="4" width="18.85546875" style="4" customWidth="1"/>
    <col min="5" max="5" width="17.140625" style="4" customWidth="1"/>
    <col min="6" max="6" width="10.5703125" style="4" customWidth="1"/>
    <col min="7" max="7" width="11" style="4" customWidth="1"/>
    <col min="8" max="8" width="14.7109375" style="4" customWidth="1"/>
    <col min="9" max="9" width="11" style="4" customWidth="1"/>
    <col min="10" max="10" width="23.7109375" style="4" customWidth="1"/>
    <col min="11" max="11" width="13.5703125" style="4" customWidth="1"/>
    <col min="12" max="12" width="16.42578125" style="4" customWidth="1"/>
    <col min="13" max="13" width="15.7109375" style="4" customWidth="1"/>
    <col min="14" max="16384" width="9.140625" style="4"/>
  </cols>
  <sheetData>
    <row r="1" spans="1:13" x14ac:dyDescent="0.2">
      <c r="M1" s="39" t="s">
        <v>57</v>
      </c>
    </row>
    <row r="2" spans="1:13" x14ac:dyDescent="0.2">
      <c r="A2" s="7"/>
      <c r="B2" s="7"/>
      <c r="C2" s="3"/>
      <c r="D2" s="8" t="s">
        <v>59</v>
      </c>
      <c r="E2" s="12"/>
      <c r="F2" s="12"/>
      <c r="G2" s="12"/>
      <c r="H2" s="12"/>
      <c r="I2" s="12"/>
      <c r="J2" s="12"/>
      <c r="K2" s="12"/>
      <c r="L2" s="12"/>
    </row>
    <row r="3" spans="1:13" ht="22.5" customHeight="1" x14ac:dyDescent="0.2">
      <c r="B3" s="13"/>
      <c r="C3" s="387"/>
      <c r="D3" s="387"/>
      <c r="E3" s="387"/>
      <c r="F3" s="387"/>
      <c r="G3" s="387"/>
      <c r="H3" s="387"/>
      <c r="I3" s="387"/>
      <c r="J3" s="12"/>
    </row>
    <row r="4" spans="1:13" ht="20.25" customHeight="1" x14ac:dyDescent="0.2">
      <c r="A4" s="8"/>
      <c r="B4" s="387"/>
      <c r="C4" s="387"/>
      <c r="D4" s="387"/>
      <c r="E4" s="387"/>
      <c r="F4" s="387"/>
      <c r="G4" s="387"/>
      <c r="H4" s="387"/>
      <c r="I4" s="387"/>
      <c r="J4" s="387"/>
    </row>
    <row r="5" spans="1:13" ht="9.75" customHeight="1" x14ac:dyDescent="0.2">
      <c r="A5" s="8"/>
      <c r="B5" s="8"/>
      <c r="C5" s="8"/>
      <c r="D5" s="11" t="s">
        <v>39</v>
      </c>
      <c r="E5" s="8"/>
      <c r="F5" s="8"/>
      <c r="G5" s="8"/>
      <c r="H5" s="8"/>
      <c r="I5" s="8"/>
      <c r="J5" s="8"/>
    </row>
    <row r="6" spans="1:13" x14ac:dyDescent="0.2">
      <c r="B6" s="12"/>
      <c r="C6" s="12"/>
      <c r="D6" s="12" t="s">
        <v>121</v>
      </c>
      <c r="E6" s="12"/>
      <c r="F6" s="12"/>
      <c r="G6" s="12"/>
      <c r="H6" s="12"/>
      <c r="I6" s="12"/>
      <c r="J6" s="12"/>
    </row>
    <row r="7" spans="1:13" ht="16.5" thickBot="1" x14ac:dyDescent="0.3">
      <c r="J7" s="10" t="s">
        <v>34</v>
      </c>
    </row>
    <row r="8" spans="1:13" ht="42.75" customHeight="1" x14ac:dyDescent="0.2">
      <c r="A8" s="388" t="s">
        <v>1</v>
      </c>
      <c r="B8" s="390" t="s">
        <v>2</v>
      </c>
      <c r="C8" s="390" t="s">
        <v>60</v>
      </c>
      <c r="D8" s="392" t="s">
        <v>56</v>
      </c>
      <c r="E8" s="376" t="s">
        <v>33</v>
      </c>
      <c r="F8" s="376"/>
      <c r="G8" s="376" t="s">
        <v>36</v>
      </c>
      <c r="H8" s="394" t="s">
        <v>50</v>
      </c>
      <c r="I8" s="376" t="s">
        <v>37</v>
      </c>
      <c r="J8" s="378" t="s">
        <v>17</v>
      </c>
      <c r="K8" s="366" t="s">
        <v>52</v>
      </c>
      <c r="L8" s="368" t="s">
        <v>53</v>
      </c>
      <c r="M8" s="370" t="s">
        <v>55</v>
      </c>
    </row>
    <row r="9" spans="1:13" ht="153.75" customHeight="1" thickBot="1" x14ac:dyDescent="0.25">
      <c r="A9" s="389"/>
      <c r="B9" s="391"/>
      <c r="C9" s="391"/>
      <c r="D9" s="393"/>
      <c r="E9" s="198" t="s">
        <v>32</v>
      </c>
      <c r="F9" s="199" t="s">
        <v>35</v>
      </c>
      <c r="G9" s="377"/>
      <c r="H9" s="395"/>
      <c r="I9" s="377"/>
      <c r="J9" s="379"/>
      <c r="K9" s="367"/>
      <c r="L9" s="369"/>
      <c r="M9" s="371"/>
    </row>
    <row r="10" spans="1:13" ht="14.25" x14ac:dyDescent="0.2">
      <c r="A10" s="16">
        <v>1</v>
      </c>
      <c r="B10" s="22" t="str">
        <f>Интернат!C17</f>
        <v>Директор</v>
      </c>
      <c r="C10" s="284">
        <f>Интернат!D17</f>
        <v>0</v>
      </c>
      <c r="D10" s="282">
        <f>Интернат!E17</f>
        <v>0</v>
      </c>
      <c r="E10" s="90">
        <f>Интернат!F17</f>
        <v>0</v>
      </c>
      <c r="F10" s="90">
        <f>Интернат!G17</f>
        <v>0</v>
      </c>
      <c r="G10" s="90">
        <f>Интернат!H17</f>
        <v>0</v>
      </c>
      <c r="H10" s="90">
        <f>Интернат!I17</f>
        <v>0</v>
      </c>
      <c r="I10" s="90">
        <f>Интернат!J17</f>
        <v>0</v>
      </c>
      <c r="J10" s="286">
        <f>Интернат!K17</f>
        <v>0</v>
      </c>
      <c r="K10" s="281"/>
      <c r="L10" s="279" t="e">
        <f>ROUND(J10/C10*K10,2)</f>
        <v>#DIV/0!</v>
      </c>
      <c r="M10" s="40"/>
    </row>
    <row r="11" spans="1:13" ht="14.25" x14ac:dyDescent="0.2">
      <c r="A11" s="9">
        <v>2</v>
      </c>
      <c r="B11" s="23" t="str">
        <f>Интернат!C18</f>
        <v>Заместитель директора по УВР(ВР,ОБ)</v>
      </c>
      <c r="C11" s="284">
        <f>Интернат!D18</f>
        <v>0</v>
      </c>
      <c r="D11" s="282">
        <f>Интернат!E18</f>
        <v>0</v>
      </c>
      <c r="E11" s="90">
        <f>Интернат!F18</f>
        <v>0</v>
      </c>
      <c r="F11" s="90">
        <f>Интернат!G18</f>
        <v>0</v>
      </c>
      <c r="G11" s="90">
        <f>Интернат!H18</f>
        <v>0</v>
      </c>
      <c r="H11" s="90">
        <f>Интернат!I18</f>
        <v>0</v>
      </c>
      <c r="I11" s="90">
        <f>Интернат!J18</f>
        <v>0</v>
      </c>
      <c r="J11" s="286">
        <f>Интернат!K18</f>
        <v>0</v>
      </c>
      <c r="K11" s="281"/>
      <c r="L11" s="279" t="e">
        <f t="shared" ref="L11:L33" si="0">ROUND(J11/C11*K11,2)</f>
        <v>#DIV/0!</v>
      </c>
      <c r="M11" s="40"/>
    </row>
    <row r="12" spans="1:13" ht="14.25" x14ac:dyDescent="0.2">
      <c r="A12" s="9">
        <v>3</v>
      </c>
      <c r="B12" s="23" t="str">
        <f>Интернат!C19</f>
        <v>Заместитель директора по АХР</v>
      </c>
      <c r="C12" s="284">
        <f>Интернат!D19</f>
        <v>0</v>
      </c>
      <c r="D12" s="282">
        <f>Интернат!E19</f>
        <v>0</v>
      </c>
      <c r="E12" s="90">
        <f>Интернат!F19</f>
        <v>0</v>
      </c>
      <c r="F12" s="90">
        <f>Интернат!G19</f>
        <v>0</v>
      </c>
      <c r="G12" s="90">
        <f>Интернат!H19</f>
        <v>0</v>
      </c>
      <c r="H12" s="90">
        <f>Интернат!I19</f>
        <v>0</v>
      </c>
      <c r="I12" s="90">
        <f>Интернат!J19</f>
        <v>0</v>
      </c>
      <c r="J12" s="286">
        <f>Интернат!K19</f>
        <v>0</v>
      </c>
      <c r="K12" s="88"/>
      <c r="L12" s="279">
        <v>0</v>
      </c>
      <c r="M12" s="40"/>
    </row>
    <row r="13" spans="1:13" ht="14.25" x14ac:dyDescent="0.2">
      <c r="A13" s="9">
        <v>4</v>
      </c>
      <c r="B13" s="23" t="str">
        <f>Интернат!C20</f>
        <v>Главный бухгалтер</v>
      </c>
      <c r="C13" s="284">
        <f>Интернат!D20+Интернат!D42</f>
        <v>0</v>
      </c>
      <c r="D13" s="282">
        <f>Интернат!E20+Интернат!E42</f>
        <v>0</v>
      </c>
      <c r="E13" s="90">
        <f>Интернат!F20+Интернат!F42</f>
        <v>0</v>
      </c>
      <c r="F13" s="90">
        <f>Интернат!G20+Интернат!G42</f>
        <v>0</v>
      </c>
      <c r="G13" s="90">
        <f>Интернат!H20+Интернат!H42</f>
        <v>0</v>
      </c>
      <c r="H13" s="90">
        <f>Интернат!I20+Интернат!I42</f>
        <v>0</v>
      </c>
      <c r="I13" s="90">
        <f>Интернат!J20+Интернат!J42</f>
        <v>0</v>
      </c>
      <c r="J13" s="286">
        <f>Интернат!K20</f>
        <v>0</v>
      </c>
      <c r="K13" s="281"/>
      <c r="L13" s="279" t="e">
        <f t="shared" si="0"/>
        <v>#DIV/0!</v>
      </c>
      <c r="M13" s="40"/>
    </row>
    <row r="14" spans="1:13" ht="14.25" x14ac:dyDescent="0.2">
      <c r="A14" s="9">
        <v>5</v>
      </c>
      <c r="B14" s="23" t="str">
        <f>Интернат!C21</f>
        <v>Заведующий библиотекой</v>
      </c>
      <c r="C14" s="284">
        <f>Интернат!D21</f>
        <v>0</v>
      </c>
      <c r="D14" s="282">
        <f>Интернат!E21</f>
        <v>0</v>
      </c>
      <c r="E14" s="90">
        <f>Интернат!F21</f>
        <v>0</v>
      </c>
      <c r="F14" s="90">
        <f>Интернат!G21</f>
        <v>0</v>
      </c>
      <c r="G14" s="90">
        <f>Интернат!H21</f>
        <v>0</v>
      </c>
      <c r="H14" s="90">
        <f>Интернат!I21</f>
        <v>0</v>
      </c>
      <c r="I14" s="90">
        <f>Интернат!J21</f>
        <v>0</v>
      </c>
      <c r="J14" s="286">
        <f>Интернат!K21</f>
        <v>0</v>
      </c>
      <c r="K14" s="281"/>
      <c r="L14" s="279" t="e">
        <f t="shared" si="0"/>
        <v>#DIV/0!</v>
      </c>
      <c r="M14" s="40"/>
    </row>
    <row r="15" spans="1:13" ht="14.25" x14ac:dyDescent="0.2">
      <c r="A15" s="9">
        <v>6</v>
      </c>
      <c r="B15" s="23" t="str">
        <f>Интернат!C22</f>
        <v>Учитель</v>
      </c>
      <c r="C15" s="284">
        <f>Интернат!D23</f>
        <v>0</v>
      </c>
      <c r="D15" s="282">
        <f>Интернат!E22</f>
        <v>0</v>
      </c>
      <c r="E15" s="90">
        <f>Интернат!F22</f>
        <v>0</v>
      </c>
      <c r="F15" s="90">
        <f>Интернат!G22</f>
        <v>0</v>
      </c>
      <c r="G15" s="90">
        <f>Интернат!H22</f>
        <v>0</v>
      </c>
      <c r="H15" s="90">
        <f>Интернат!I22</f>
        <v>0</v>
      </c>
      <c r="I15" s="90">
        <f>Интернат!J22</f>
        <v>0</v>
      </c>
      <c r="J15" s="286">
        <f>Интернат!K22</f>
        <v>0</v>
      </c>
      <c r="K15" s="281"/>
      <c r="L15" s="279" t="e">
        <f t="shared" si="0"/>
        <v>#DIV/0!</v>
      </c>
      <c r="M15" s="40"/>
    </row>
    <row r="16" spans="1:13" ht="14.25" x14ac:dyDescent="0.2">
      <c r="A16" s="9">
        <v>7</v>
      </c>
      <c r="B16" s="23" t="str">
        <f>Интернат!C24</f>
        <v xml:space="preserve">Преподаватель - организатор ОБЖ  </v>
      </c>
      <c r="C16" s="284">
        <f>Интернат!D24</f>
        <v>0</v>
      </c>
      <c r="D16" s="282">
        <f>Интернат!E24</f>
        <v>0</v>
      </c>
      <c r="E16" s="90">
        <f>Интернат!F24</f>
        <v>0</v>
      </c>
      <c r="F16" s="90">
        <f>Интернат!G24</f>
        <v>0</v>
      </c>
      <c r="G16" s="90">
        <f>Интернат!H24</f>
        <v>0</v>
      </c>
      <c r="H16" s="90">
        <f>Интернат!I24</f>
        <v>0</v>
      </c>
      <c r="I16" s="90">
        <f>Интернат!J24</f>
        <v>0</v>
      </c>
      <c r="J16" s="286">
        <f>Интернат!K24</f>
        <v>0</v>
      </c>
      <c r="K16" s="88"/>
      <c r="L16" s="279" t="e">
        <f t="shared" si="0"/>
        <v>#DIV/0!</v>
      </c>
      <c r="M16" s="40"/>
    </row>
    <row r="17" spans="1:13" ht="14.25" x14ac:dyDescent="0.2">
      <c r="A17" s="9">
        <v>8</v>
      </c>
      <c r="B17" s="23" t="str">
        <f>Интернат!C25</f>
        <v>Учитель-логопед (учитель-дефектолог)</v>
      </c>
      <c r="C17" s="284">
        <f>Интернат!D25</f>
        <v>0</v>
      </c>
      <c r="D17" s="282">
        <f>Интернат!E25</f>
        <v>0</v>
      </c>
      <c r="E17" s="90">
        <f>Интернат!F25</f>
        <v>0</v>
      </c>
      <c r="F17" s="90">
        <f>Интернат!G25</f>
        <v>0</v>
      </c>
      <c r="G17" s="90">
        <f>Интернат!H25</f>
        <v>0</v>
      </c>
      <c r="H17" s="90">
        <f>Интернат!I25</f>
        <v>0</v>
      </c>
      <c r="I17" s="90">
        <f>Интернат!J25</f>
        <v>0</v>
      </c>
      <c r="J17" s="286">
        <f>Интернат!K25</f>
        <v>0</v>
      </c>
      <c r="K17" s="281"/>
      <c r="L17" s="279" t="e">
        <f t="shared" si="0"/>
        <v>#DIV/0!</v>
      </c>
      <c r="M17" s="40"/>
    </row>
    <row r="18" spans="1:13" ht="14.25" x14ac:dyDescent="0.2">
      <c r="A18" s="9">
        <v>9</v>
      </c>
      <c r="B18" s="23" t="str">
        <f>Интернат!C26</f>
        <v xml:space="preserve">Педагог-психолог </v>
      </c>
      <c r="C18" s="284">
        <f>Интернат!D26</f>
        <v>0</v>
      </c>
      <c r="D18" s="282">
        <f>Интернат!E26</f>
        <v>0</v>
      </c>
      <c r="E18" s="90">
        <f>Интернат!F26</f>
        <v>0</v>
      </c>
      <c r="F18" s="90">
        <f>Интернат!G26</f>
        <v>0</v>
      </c>
      <c r="G18" s="90">
        <f>Интернат!H26</f>
        <v>0</v>
      </c>
      <c r="H18" s="90">
        <f>Интернат!I26</f>
        <v>0</v>
      </c>
      <c r="I18" s="90">
        <f>Интернат!J26</f>
        <v>0</v>
      </c>
      <c r="J18" s="286">
        <f>Интернат!K26</f>
        <v>0</v>
      </c>
      <c r="K18" s="281"/>
      <c r="L18" s="279" t="e">
        <f t="shared" si="0"/>
        <v>#DIV/0!</v>
      </c>
      <c r="M18" s="40"/>
    </row>
    <row r="19" spans="1:13" ht="14.25" x14ac:dyDescent="0.2">
      <c r="A19" s="9">
        <v>10</v>
      </c>
      <c r="B19" s="23" t="str">
        <f>Интернат!C27</f>
        <v>Социальный педагог</v>
      </c>
      <c r="C19" s="284">
        <f>Интернат!D27</f>
        <v>0</v>
      </c>
      <c r="D19" s="282">
        <f>Интернат!E27</f>
        <v>0</v>
      </c>
      <c r="E19" s="90">
        <f>Интернат!F27</f>
        <v>0</v>
      </c>
      <c r="F19" s="90">
        <f>Интернат!G27</f>
        <v>0</v>
      </c>
      <c r="G19" s="90">
        <f>Интернат!H27</f>
        <v>0</v>
      </c>
      <c r="H19" s="90">
        <f>Интернат!I27</f>
        <v>0</v>
      </c>
      <c r="I19" s="90">
        <f>Интернат!J27</f>
        <v>0</v>
      </c>
      <c r="J19" s="286">
        <f>Интернат!K27</f>
        <v>0</v>
      </c>
      <c r="K19" s="281"/>
      <c r="L19" s="279" t="e">
        <f t="shared" si="0"/>
        <v>#DIV/0!</v>
      </c>
      <c r="M19" s="40"/>
    </row>
    <row r="20" spans="1:13" ht="14.25" x14ac:dyDescent="0.2">
      <c r="A20" s="9">
        <v>11</v>
      </c>
      <c r="B20" s="23" t="str">
        <f>Интернат!C28</f>
        <v>Педагог - организатор</v>
      </c>
      <c r="C20" s="284">
        <f>Интернат!D28</f>
        <v>0</v>
      </c>
      <c r="D20" s="282">
        <f>Интернат!E28</f>
        <v>0</v>
      </c>
      <c r="E20" s="90">
        <f>Интернат!F28</f>
        <v>0</v>
      </c>
      <c r="F20" s="90">
        <f>Интернат!G28</f>
        <v>0</v>
      </c>
      <c r="G20" s="90">
        <f>Интернат!H28</f>
        <v>0</v>
      </c>
      <c r="H20" s="90">
        <f>Интернат!I28</f>
        <v>0</v>
      </c>
      <c r="I20" s="90">
        <f>Интернат!J28</f>
        <v>0</v>
      </c>
      <c r="J20" s="286">
        <f>Интернат!K28</f>
        <v>0</v>
      </c>
      <c r="K20" s="281"/>
      <c r="L20" s="279" t="e">
        <f t="shared" si="0"/>
        <v>#DIV/0!</v>
      </c>
      <c r="M20" s="40" t="s">
        <v>105</v>
      </c>
    </row>
    <row r="21" spans="1:13" ht="14.25" x14ac:dyDescent="0.2">
      <c r="A21" s="9">
        <v>12</v>
      </c>
      <c r="B21" s="23" t="str">
        <f>Интернат!C29</f>
        <v>Педагог дополнительного образования</v>
      </c>
      <c r="C21" s="284">
        <f>Интернат!D29</f>
        <v>0</v>
      </c>
      <c r="D21" s="282">
        <f>Интернат!E29</f>
        <v>0</v>
      </c>
      <c r="E21" s="90">
        <f>Интернат!F29</f>
        <v>0</v>
      </c>
      <c r="F21" s="90">
        <f>Интернат!G29</f>
        <v>0</v>
      </c>
      <c r="G21" s="90">
        <f>Интернат!H29</f>
        <v>0</v>
      </c>
      <c r="H21" s="90">
        <f>Интернат!I29</f>
        <v>0</v>
      </c>
      <c r="I21" s="90">
        <f>Интернат!J29</f>
        <v>0</v>
      </c>
      <c r="J21" s="286">
        <f>Интернат!K29</f>
        <v>0</v>
      </c>
      <c r="K21" s="281"/>
      <c r="L21" s="279" t="e">
        <f t="shared" si="0"/>
        <v>#DIV/0!</v>
      </c>
      <c r="M21" s="40"/>
    </row>
    <row r="22" spans="1:13" ht="14.25" x14ac:dyDescent="0.2">
      <c r="A22" s="9">
        <v>13</v>
      </c>
      <c r="B22" s="23" t="str">
        <f>Интернат!C30</f>
        <v>Старший воспитатель</v>
      </c>
      <c r="C22" s="284">
        <f>Интернат!D30</f>
        <v>0</v>
      </c>
      <c r="D22" s="282">
        <f>Интернат!E30</f>
        <v>0</v>
      </c>
      <c r="E22" s="90">
        <f>Интернат!F30</f>
        <v>0</v>
      </c>
      <c r="F22" s="90">
        <f>Интернат!G30</f>
        <v>0</v>
      </c>
      <c r="G22" s="90">
        <f>Интернат!H30</f>
        <v>0</v>
      </c>
      <c r="H22" s="90">
        <f>Интернат!I30</f>
        <v>0</v>
      </c>
      <c r="I22" s="90">
        <f>Интернат!J30</f>
        <v>0</v>
      </c>
      <c r="J22" s="286">
        <f>Интернат!K30</f>
        <v>0</v>
      </c>
      <c r="K22" s="88"/>
      <c r="L22" s="279">
        <v>0</v>
      </c>
      <c r="M22" s="40"/>
    </row>
    <row r="23" spans="1:13" ht="14.25" x14ac:dyDescent="0.2">
      <c r="A23" s="9">
        <v>14</v>
      </c>
      <c r="B23" s="23" t="str">
        <f>Интернат!C31</f>
        <v>Секретарь руководителя (делопроизводитель)</v>
      </c>
      <c r="C23" s="284">
        <f>Интернат!D31</f>
        <v>0</v>
      </c>
      <c r="D23" s="282">
        <f>Интернат!E31</f>
        <v>0</v>
      </c>
      <c r="E23" s="90">
        <f>Интернат!F31</f>
        <v>0</v>
      </c>
      <c r="F23" s="90">
        <f>Интернат!G31</f>
        <v>0</v>
      </c>
      <c r="G23" s="90">
        <f>Интернат!H31</f>
        <v>0</v>
      </c>
      <c r="H23" s="90">
        <f>Интернат!I31</f>
        <v>0</v>
      </c>
      <c r="I23" s="90">
        <f>Интернат!J31</f>
        <v>0</v>
      </c>
      <c r="J23" s="286">
        <f>Интернат!K31</f>
        <v>0</v>
      </c>
      <c r="K23" s="281"/>
      <c r="L23" s="279" t="e">
        <f t="shared" si="0"/>
        <v>#DIV/0!</v>
      </c>
      <c r="M23" s="45"/>
    </row>
    <row r="24" spans="1:13" ht="14.25" x14ac:dyDescent="0.2">
      <c r="A24" s="9">
        <v>15</v>
      </c>
      <c r="B24" s="23" t="str">
        <f>Интернат!C32</f>
        <v>Библиотекарь</v>
      </c>
      <c r="C24" s="284">
        <f>Интернат!D32</f>
        <v>0</v>
      </c>
      <c r="D24" s="282">
        <f>Интернат!E32</f>
        <v>0</v>
      </c>
      <c r="E24" s="90">
        <f>Интернат!F32</f>
        <v>0</v>
      </c>
      <c r="F24" s="90">
        <f>Интернат!G32</f>
        <v>0</v>
      </c>
      <c r="G24" s="90">
        <f>Интернат!H32</f>
        <v>0</v>
      </c>
      <c r="H24" s="90">
        <f>Интернат!I32</f>
        <v>0</v>
      </c>
      <c r="I24" s="90">
        <f>Интернат!J32</f>
        <v>0</v>
      </c>
      <c r="J24" s="286">
        <f>Интернат!K32</f>
        <v>0</v>
      </c>
      <c r="K24" s="281"/>
      <c r="L24" s="279"/>
      <c r="M24" s="45"/>
    </row>
    <row r="25" spans="1:13" ht="14.25" x14ac:dyDescent="0.2">
      <c r="A25" s="9">
        <v>16</v>
      </c>
      <c r="B25" s="23" t="str">
        <f>Интернат!C33</f>
        <v>Лаборант</v>
      </c>
      <c r="C25" s="284">
        <f>Интернат!D33</f>
        <v>0</v>
      </c>
      <c r="D25" s="282">
        <f>Интернат!E33</f>
        <v>0</v>
      </c>
      <c r="E25" s="90">
        <f>Интернат!F33</f>
        <v>0</v>
      </c>
      <c r="F25" s="90">
        <f>Интернат!G33</f>
        <v>0</v>
      </c>
      <c r="G25" s="90">
        <f>Интернат!H33</f>
        <v>0</v>
      </c>
      <c r="H25" s="90">
        <f>Интернат!I33</f>
        <v>0</v>
      </c>
      <c r="I25" s="90">
        <f>Интернат!J33</f>
        <v>0</v>
      </c>
      <c r="J25" s="286">
        <f>Интернат!K33</f>
        <v>0</v>
      </c>
      <c r="K25" s="281"/>
      <c r="L25" s="279" t="e">
        <f t="shared" si="0"/>
        <v>#DIV/0!</v>
      </c>
      <c r="M25" s="45"/>
    </row>
    <row r="26" spans="1:13" ht="14.25" x14ac:dyDescent="0.2">
      <c r="A26" s="9">
        <v>17</v>
      </c>
      <c r="B26" s="23" t="str">
        <f>Интернат!C34</f>
        <v>Заведующий хозяйством</v>
      </c>
      <c r="C26" s="283">
        <f>Интернат!D34</f>
        <v>0</v>
      </c>
      <c r="D26" s="282">
        <f>Интернат!E34</f>
        <v>0</v>
      </c>
      <c r="E26" s="90">
        <f>Интернат!F34</f>
        <v>0</v>
      </c>
      <c r="F26" s="90">
        <f>Интернат!G34</f>
        <v>0</v>
      </c>
      <c r="G26" s="90">
        <f>Интернат!H34</f>
        <v>0</v>
      </c>
      <c r="H26" s="90">
        <f>Интернат!I34</f>
        <v>0</v>
      </c>
      <c r="I26" s="90">
        <f>Интернат!J34</f>
        <v>0</v>
      </c>
      <c r="J26" s="286">
        <f>Интернат!K34</f>
        <v>0</v>
      </c>
      <c r="K26" s="281"/>
      <c r="L26" s="279" t="e">
        <f t="shared" si="0"/>
        <v>#DIV/0!</v>
      </c>
      <c r="M26" s="45"/>
    </row>
    <row r="27" spans="1:13" ht="14.25" x14ac:dyDescent="0.2">
      <c r="A27" s="9">
        <v>18</v>
      </c>
      <c r="B27" s="23" t="str">
        <f>Интернат!C35</f>
        <v>Бухгалтер</v>
      </c>
      <c r="C27" s="283">
        <f>Интернат!D35</f>
        <v>0</v>
      </c>
      <c r="D27" s="282">
        <f>Интернат!E35</f>
        <v>0</v>
      </c>
      <c r="E27" s="90">
        <f>Интернат!F35</f>
        <v>0</v>
      </c>
      <c r="F27" s="90">
        <f>Интернат!G35</f>
        <v>0</v>
      </c>
      <c r="G27" s="90">
        <f>Интернат!H35</f>
        <v>0</v>
      </c>
      <c r="H27" s="90">
        <f>Интернат!I35</f>
        <v>0</v>
      </c>
      <c r="I27" s="90">
        <f>Интернат!J35</f>
        <v>0</v>
      </c>
      <c r="J27" s="286">
        <f>Интернат!K35</f>
        <v>0</v>
      </c>
      <c r="K27" s="281"/>
      <c r="L27" s="279" t="e">
        <f t="shared" si="0"/>
        <v>#DIV/0!</v>
      </c>
      <c r="M27" s="45"/>
    </row>
    <row r="28" spans="1:13" ht="14.25" x14ac:dyDescent="0.2">
      <c r="A28" s="9">
        <v>19</v>
      </c>
      <c r="B28" s="23" t="str">
        <f>Интернат!C36</f>
        <v>Водитель</v>
      </c>
      <c r="C28" s="283">
        <f>Интернат!D36</f>
        <v>0</v>
      </c>
      <c r="D28" s="282">
        <f>Интернат!E36</f>
        <v>0</v>
      </c>
      <c r="E28" s="90">
        <f>Интернат!F36</f>
        <v>0</v>
      </c>
      <c r="F28" s="90">
        <f>Интернат!G36</f>
        <v>0</v>
      </c>
      <c r="G28" s="90">
        <f>Интернат!H36</f>
        <v>0</v>
      </c>
      <c r="H28" s="90">
        <f>Интернат!I36</f>
        <v>0</v>
      </c>
      <c r="I28" s="90">
        <f>Интернат!J36</f>
        <v>0</v>
      </c>
      <c r="J28" s="286">
        <f>Интернат!K36</f>
        <v>0</v>
      </c>
      <c r="K28" s="281"/>
      <c r="L28" s="279" t="e">
        <f t="shared" si="0"/>
        <v>#DIV/0!</v>
      </c>
      <c r="M28" s="45"/>
    </row>
    <row r="29" spans="1:13" ht="14.25" x14ac:dyDescent="0.2">
      <c r="A29" s="9">
        <v>20</v>
      </c>
      <c r="B29" s="23" t="str">
        <f>Интернат!C37</f>
        <v>Уборщик служебных помещений</v>
      </c>
      <c r="C29" s="283">
        <f>Интернат!D37</f>
        <v>0</v>
      </c>
      <c r="D29" s="282">
        <f>Интернат!E37</f>
        <v>0</v>
      </c>
      <c r="E29" s="90">
        <f>Интернат!F37</f>
        <v>0</v>
      </c>
      <c r="F29" s="90">
        <f>Интернат!G37</f>
        <v>0</v>
      </c>
      <c r="G29" s="90">
        <f>Интернат!H37</f>
        <v>0</v>
      </c>
      <c r="H29" s="90">
        <f>Интернат!I37</f>
        <v>0</v>
      </c>
      <c r="I29" s="90">
        <f>Интернат!J37</f>
        <v>0</v>
      </c>
      <c r="J29" s="286">
        <f>Интернат!K37</f>
        <v>0</v>
      </c>
      <c r="K29" s="281"/>
      <c r="L29" s="279" t="e">
        <f t="shared" si="0"/>
        <v>#DIV/0!</v>
      </c>
      <c r="M29" s="45"/>
    </row>
    <row r="30" spans="1:13" ht="14.25" x14ac:dyDescent="0.2">
      <c r="A30" s="9">
        <v>21</v>
      </c>
      <c r="B30" s="23" t="str">
        <f>Интернат!C38</f>
        <v>Дворник</v>
      </c>
      <c r="C30" s="283">
        <f>Интернат!D38</f>
        <v>0</v>
      </c>
      <c r="D30" s="282">
        <f>Интернат!E38</f>
        <v>0</v>
      </c>
      <c r="E30" s="90">
        <f>Интернат!F38</f>
        <v>0</v>
      </c>
      <c r="F30" s="90">
        <f>Интернат!G38</f>
        <v>0</v>
      </c>
      <c r="G30" s="90">
        <f>Интернат!H38</f>
        <v>0</v>
      </c>
      <c r="H30" s="90">
        <f>Интернат!I38</f>
        <v>0</v>
      </c>
      <c r="I30" s="90">
        <f>Интернат!J38</f>
        <v>0</v>
      </c>
      <c r="J30" s="286">
        <f>Интернат!K38</f>
        <v>0</v>
      </c>
      <c r="K30" s="281"/>
      <c r="L30" s="279" t="e">
        <f t="shared" si="0"/>
        <v>#DIV/0!</v>
      </c>
      <c r="M30" s="45"/>
    </row>
    <row r="31" spans="1:13" ht="14.25" x14ac:dyDescent="0.2">
      <c r="A31" s="9">
        <v>22</v>
      </c>
      <c r="B31" s="23" t="str">
        <f>Интернат!C39</f>
        <v>Рабочий по комплексному обсл.зданий</v>
      </c>
      <c r="C31" s="283">
        <f>Интернат!D39</f>
        <v>0</v>
      </c>
      <c r="D31" s="282">
        <f>Интернат!E39</f>
        <v>0</v>
      </c>
      <c r="E31" s="90">
        <f>Интернат!F39</f>
        <v>0</v>
      </c>
      <c r="F31" s="90">
        <f>Интернат!G39</f>
        <v>0</v>
      </c>
      <c r="G31" s="90">
        <f>Интернат!H39</f>
        <v>0</v>
      </c>
      <c r="H31" s="90">
        <f>Интернат!I39</f>
        <v>0</v>
      </c>
      <c r="I31" s="90">
        <f>Интернат!J39</f>
        <v>0</v>
      </c>
      <c r="J31" s="286">
        <f>Интернат!K39</f>
        <v>0</v>
      </c>
      <c r="K31" s="281"/>
      <c r="L31" s="279" t="e">
        <f t="shared" si="0"/>
        <v>#DIV/0!</v>
      </c>
      <c r="M31" s="45"/>
    </row>
    <row r="32" spans="1:13" ht="14.25" x14ac:dyDescent="0.2">
      <c r="A32" s="9">
        <v>23</v>
      </c>
      <c r="B32" s="23" t="str">
        <f>Интернат!C40</f>
        <v>Сторож</v>
      </c>
      <c r="C32" s="283">
        <f>Интернат!D40</f>
        <v>0</v>
      </c>
      <c r="D32" s="282">
        <f>Интернат!E40</f>
        <v>0</v>
      </c>
      <c r="E32" s="90">
        <f>Интернат!F40</f>
        <v>0</v>
      </c>
      <c r="F32" s="90">
        <f>Интернат!G40</f>
        <v>0</v>
      </c>
      <c r="G32" s="90">
        <f>Интернат!H40</f>
        <v>0</v>
      </c>
      <c r="H32" s="90">
        <f>Интернат!I40</f>
        <v>0</v>
      </c>
      <c r="I32" s="90">
        <f>Интернат!J40</f>
        <v>0</v>
      </c>
      <c r="J32" s="286">
        <f>Интернат!K40</f>
        <v>0</v>
      </c>
      <c r="K32" s="281"/>
      <c r="L32" s="279" t="e">
        <f t="shared" si="0"/>
        <v>#DIV/0!</v>
      </c>
      <c r="M32" s="45"/>
    </row>
    <row r="33" spans="1:15" ht="15" thickBot="1" x14ac:dyDescent="0.25">
      <c r="A33" s="9">
        <v>24</v>
      </c>
      <c r="B33" s="51" t="str">
        <f>Интернат!C41</f>
        <v>Подсобный рабочий</v>
      </c>
      <c r="C33" s="283">
        <f>Интернат!D41</f>
        <v>0</v>
      </c>
      <c r="D33" s="282">
        <f>Интернат!E41</f>
        <v>0</v>
      </c>
      <c r="E33" s="90">
        <f>Интернат!F41</f>
        <v>0</v>
      </c>
      <c r="F33" s="90">
        <f>Интернат!G41</f>
        <v>0</v>
      </c>
      <c r="G33" s="90">
        <f>Интернат!H41</f>
        <v>0</v>
      </c>
      <c r="H33" s="90">
        <f>Интернат!I41</f>
        <v>0</v>
      </c>
      <c r="I33" s="90">
        <f>Интернат!J41</f>
        <v>0</v>
      </c>
      <c r="J33" s="286">
        <f>Интернат!K41</f>
        <v>0</v>
      </c>
      <c r="K33" s="281"/>
      <c r="L33" s="279" t="e">
        <f t="shared" si="0"/>
        <v>#DIV/0!</v>
      </c>
      <c r="M33" s="45"/>
      <c r="N33" s="4" t="s">
        <v>112</v>
      </c>
      <c r="O33" s="4" t="s">
        <v>113</v>
      </c>
    </row>
    <row r="34" spans="1:15" ht="15" x14ac:dyDescent="0.25">
      <c r="A34" s="372" t="s">
        <v>51</v>
      </c>
      <c r="B34" s="373"/>
      <c r="C34" s="280">
        <f>SUM(C10:C33)-C15</f>
        <v>0</v>
      </c>
      <c r="D34" s="280">
        <f t="shared" ref="D34:J34" si="1">SUM(D10:D33)</f>
        <v>0</v>
      </c>
      <c r="E34" s="280">
        <f t="shared" si="1"/>
        <v>0</v>
      </c>
      <c r="F34" s="280">
        <f t="shared" si="1"/>
        <v>0</v>
      </c>
      <c r="G34" s="280">
        <f t="shared" si="1"/>
        <v>0</v>
      </c>
      <c r="H34" s="280">
        <f t="shared" si="1"/>
        <v>0</v>
      </c>
      <c r="I34" s="280">
        <f t="shared" si="1"/>
        <v>0</v>
      </c>
      <c r="J34" s="285">
        <f t="shared" si="1"/>
        <v>0</v>
      </c>
      <c r="K34" s="280">
        <f>SUM(K10:K33)-K15</f>
        <v>0</v>
      </c>
      <c r="L34" s="52" t="e">
        <f>SUM(L10:L33)</f>
        <v>#DIV/0!</v>
      </c>
      <c r="M34" s="40"/>
      <c r="N34" s="149" t="e">
        <f>100-N35</f>
        <v>#DIV/0!</v>
      </c>
      <c r="O34" s="149" t="e">
        <f>100-O35</f>
        <v>#DIV/0!</v>
      </c>
    </row>
    <row r="35" spans="1:15" x14ac:dyDescent="0.2">
      <c r="A35" s="374" t="s">
        <v>122</v>
      </c>
      <c r="B35" s="375"/>
      <c r="C35" s="31"/>
      <c r="D35" s="31"/>
      <c r="E35" s="32"/>
      <c r="F35" s="32"/>
      <c r="G35" s="32"/>
      <c r="H35" s="32"/>
      <c r="I35" s="32"/>
      <c r="J35" s="229">
        <f>ROUND(J34/85.89*14.11,2)</f>
        <v>0</v>
      </c>
      <c r="K35" s="230"/>
      <c r="L35" s="231" t="e">
        <f>ROUND(L34/90.26*9.74,2)</f>
        <v>#DIV/0!</v>
      </c>
      <c r="M35" s="40"/>
      <c r="N35" s="149" t="e">
        <f>ROUND(L34/(M37-L36)*100,2)</f>
        <v>#DIV/0!</v>
      </c>
      <c r="O35" s="149" t="e">
        <f>ROUND(J34/(M37-J36)*100,2)</f>
        <v>#DIV/0!</v>
      </c>
    </row>
    <row r="36" spans="1:15" ht="13.5" thickBot="1" x14ac:dyDescent="0.25">
      <c r="A36" s="386" t="s">
        <v>42</v>
      </c>
      <c r="B36" s="353"/>
      <c r="C36" s="353"/>
      <c r="D36" s="353"/>
      <c r="E36" s="353"/>
      <c r="F36" s="353"/>
      <c r="G36" s="353"/>
      <c r="H36" s="353"/>
      <c r="I36" s="354"/>
      <c r="J36" s="41">
        <f>Интернат!K79</f>
        <v>0</v>
      </c>
      <c r="K36" s="6"/>
      <c r="L36" s="44">
        <f>J36</f>
        <v>0</v>
      </c>
      <c r="M36" s="40"/>
    </row>
    <row r="37" spans="1:15" ht="15" thickBot="1" x14ac:dyDescent="0.25">
      <c r="A37" s="380" t="s">
        <v>54</v>
      </c>
      <c r="B37" s="381"/>
      <c r="C37" s="33">
        <f>C34</f>
        <v>0</v>
      </c>
      <c r="D37" s="33"/>
      <c r="E37" s="34"/>
      <c r="F37" s="34"/>
      <c r="G37" s="34"/>
      <c r="H37" s="34"/>
      <c r="I37" s="34"/>
      <c r="J37" s="43">
        <f>J34+J35+J36</f>
        <v>0</v>
      </c>
      <c r="K37" s="35">
        <f>K34</f>
        <v>0</v>
      </c>
      <c r="L37" s="43" t="e">
        <f>L34+L35+L36</f>
        <v>#DIV/0!</v>
      </c>
      <c r="M37" s="38"/>
    </row>
    <row r="38" spans="1:15" ht="15.75" x14ac:dyDescent="0.25">
      <c r="A38" s="9">
        <v>24</v>
      </c>
      <c r="B38" s="26" t="str">
        <f>Интернат!C42</f>
        <v>Главный бухгалтер</v>
      </c>
      <c r="C38" s="17">
        <f>Интернат!D42</f>
        <v>0</v>
      </c>
      <c r="D38" s="54">
        <f>Интернат!E42</f>
        <v>0</v>
      </c>
      <c r="E38" s="56">
        <f>Интернат!F42</f>
        <v>0</v>
      </c>
      <c r="F38" s="56">
        <f>Интернат!G42</f>
        <v>0</v>
      </c>
      <c r="G38" s="54">
        <f>Интернат!H42</f>
        <v>0</v>
      </c>
      <c r="H38" s="54">
        <f>Интернат!I42</f>
        <v>0</v>
      </c>
      <c r="I38" s="54">
        <f>Интернат!J42</f>
        <v>0</v>
      </c>
      <c r="J38" s="2">
        <f>Интернат!K42</f>
        <v>0</v>
      </c>
      <c r="K38" s="59">
        <f>ROUND(J37*12/1000,1)</f>
        <v>0</v>
      </c>
    </row>
    <row r="39" spans="1:15" ht="14.25" x14ac:dyDescent="0.2">
      <c r="A39" s="9">
        <v>25</v>
      </c>
      <c r="B39" s="26" t="str">
        <f>Интернат!C43</f>
        <v>Зам.директора по АХЧ</v>
      </c>
      <c r="C39" s="17">
        <f>Интернат!D43</f>
        <v>0</v>
      </c>
      <c r="D39" s="54">
        <f>Интернат!E43</f>
        <v>0</v>
      </c>
      <c r="E39" s="56">
        <f>Интернат!F43</f>
        <v>0</v>
      </c>
      <c r="F39" s="56">
        <f>Интернат!G43</f>
        <v>0</v>
      </c>
      <c r="G39" s="54">
        <f>Интернат!H43</f>
        <v>0</v>
      </c>
      <c r="H39" s="54">
        <f>Интернат!I43</f>
        <v>0</v>
      </c>
      <c r="I39" s="54">
        <f>Интернат!J43</f>
        <v>0</v>
      </c>
      <c r="J39" s="2">
        <f>Интернат!K43</f>
        <v>0</v>
      </c>
    </row>
    <row r="40" spans="1:15" ht="14.25" x14ac:dyDescent="0.2">
      <c r="A40" s="9">
        <v>26</v>
      </c>
      <c r="B40" s="26" t="str">
        <f>Интернат!C44</f>
        <v>Заместитель директора по УВР(ВР, ОБ)</v>
      </c>
      <c r="C40" s="17">
        <f>Интернат!D44</f>
        <v>0</v>
      </c>
      <c r="D40" s="54">
        <f>Интернат!E44</f>
        <v>0</v>
      </c>
      <c r="E40" s="56">
        <f>Интернат!F44</f>
        <v>0</v>
      </c>
      <c r="F40" s="56">
        <f>Интернат!G44</f>
        <v>0</v>
      </c>
      <c r="G40" s="54">
        <f>Интернат!H44</f>
        <v>0</v>
      </c>
      <c r="H40" s="54">
        <f>Интернат!I44</f>
        <v>0</v>
      </c>
      <c r="I40" s="54">
        <f>Интернат!J44</f>
        <v>0</v>
      </c>
      <c r="J40" s="2">
        <f>Интернат!K44</f>
        <v>0</v>
      </c>
    </row>
    <row r="41" spans="1:15" ht="14.25" x14ac:dyDescent="0.2">
      <c r="A41" s="9">
        <v>27</v>
      </c>
      <c r="B41" s="26" t="str">
        <f>Интернат!C45</f>
        <v>Воспитатель</v>
      </c>
      <c r="C41" s="17">
        <f>Интернат!D45</f>
        <v>0</v>
      </c>
      <c r="D41" s="54">
        <f>Интернат!E45</f>
        <v>0</v>
      </c>
      <c r="E41" s="56">
        <f>Интернат!F45</f>
        <v>0</v>
      </c>
      <c r="F41" s="56">
        <f>Интернат!G45</f>
        <v>0</v>
      </c>
      <c r="G41" s="54">
        <f>Интернат!H45</f>
        <v>0</v>
      </c>
      <c r="H41" s="54">
        <f>Интернат!I45</f>
        <v>0</v>
      </c>
      <c r="I41" s="54">
        <f>Интернат!J45</f>
        <v>0</v>
      </c>
      <c r="J41" s="2">
        <f>Интернат!K45</f>
        <v>0</v>
      </c>
    </row>
    <row r="42" spans="1:15" ht="14.25" x14ac:dyDescent="0.2">
      <c r="A42" s="9">
        <v>28</v>
      </c>
      <c r="B42" s="26" t="str">
        <f>Интернат!C46</f>
        <v>Врач-специалист</v>
      </c>
      <c r="C42" s="17">
        <f>Интернат!D46</f>
        <v>0</v>
      </c>
      <c r="D42" s="54">
        <f>Интернат!E46</f>
        <v>0</v>
      </c>
      <c r="E42" s="56">
        <f>Интернат!F46</f>
        <v>0</v>
      </c>
      <c r="F42" s="56">
        <f>Интернат!G46</f>
        <v>0</v>
      </c>
      <c r="G42" s="54">
        <f>Интернат!H46</f>
        <v>0</v>
      </c>
      <c r="H42" s="54">
        <f>Интернат!I46</f>
        <v>0</v>
      </c>
      <c r="I42" s="54">
        <f>Интернат!J46</f>
        <v>0</v>
      </c>
      <c r="J42" s="2">
        <f>Интернат!K46</f>
        <v>0</v>
      </c>
    </row>
    <row r="43" spans="1:15" ht="14.25" x14ac:dyDescent="0.2">
      <c r="A43" s="9">
        <v>29</v>
      </c>
      <c r="B43" s="26" t="str">
        <f>Интернат!C47</f>
        <v>Медицинская сестра</v>
      </c>
      <c r="C43" s="17">
        <f>Интернат!D47</f>
        <v>0</v>
      </c>
      <c r="D43" s="54">
        <f>Интернат!E47</f>
        <v>0</v>
      </c>
      <c r="E43" s="56">
        <f>Интернат!F47</f>
        <v>0</v>
      </c>
      <c r="F43" s="56">
        <f>Интернат!G47</f>
        <v>0</v>
      </c>
      <c r="G43" s="54">
        <f>Интернат!H47</f>
        <v>0</v>
      </c>
      <c r="H43" s="54">
        <f>Интернат!I47</f>
        <v>0</v>
      </c>
      <c r="I43" s="54">
        <f>Интернат!J47</f>
        <v>0</v>
      </c>
      <c r="J43" s="2">
        <f>Интернат!K47</f>
        <v>0</v>
      </c>
    </row>
    <row r="44" spans="1:15" ht="14.25" x14ac:dyDescent="0.2">
      <c r="A44" s="9">
        <v>30</v>
      </c>
      <c r="B44" s="26" t="str">
        <f>Интернат!C48</f>
        <v>Медицинская сестра(для организации питания)</v>
      </c>
      <c r="C44" s="17">
        <f>Интернат!D48</f>
        <v>0</v>
      </c>
      <c r="D44" s="54">
        <f>Интернат!E48</f>
        <v>0</v>
      </c>
      <c r="E44" s="56">
        <f>Интернат!F48</f>
        <v>0</v>
      </c>
      <c r="F44" s="56">
        <f>Интернат!G48</f>
        <v>0</v>
      </c>
      <c r="G44" s="54">
        <f>Интернат!H48</f>
        <v>0</v>
      </c>
      <c r="H44" s="54">
        <f>Интернат!I48</f>
        <v>0</v>
      </c>
      <c r="I44" s="54">
        <f>Интернат!J48</f>
        <v>0</v>
      </c>
      <c r="J44" s="2">
        <f>Интернат!K48</f>
        <v>0</v>
      </c>
    </row>
    <row r="45" spans="1:15" ht="14.25" x14ac:dyDescent="0.2">
      <c r="A45" s="9">
        <v>31</v>
      </c>
      <c r="B45" s="26" t="str">
        <f>Интернат!C49</f>
        <v>Медсестра по массажу, физотерапии, ортоптиски</v>
      </c>
      <c r="C45" s="17">
        <f>Интернат!D49</f>
        <v>0</v>
      </c>
      <c r="D45" s="54">
        <f>Интернат!E49</f>
        <v>0</v>
      </c>
      <c r="E45" s="56">
        <f>Интернат!F49</f>
        <v>0</v>
      </c>
      <c r="F45" s="56">
        <f>Интернат!G49</f>
        <v>0</v>
      </c>
      <c r="G45" s="54">
        <f>Интернат!H49</f>
        <v>0</v>
      </c>
      <c r="H45" s="54">
        <f>Интернат!I49</f>
        <v>0</v>
      </c>
      <c r="I45" s="54">
        <f>Интернат!J49</f>
        <v>0</v>
      </c>
      <c r="J45" s="2">
        <f>Интернат!K49</f>
        <v>0</v>
      </c>
    </row>
    <row r="46" spans="1:15" ht="14.25" x14ac:dyDescent="0.2">
      <c r="A46" s="9">
        <v>32</v>
      </c>
      <c r="B46" s="26" t="str">
        <f>Интернат!C50</f>
        <v>Инстуктор ЛФК</v>
      </c>
      <c r="C46" s="17">
        <f>Интернат!D50</f>
        <v>0</v>
      </c>
      <c r="D46" s="54">
        <f>Интернат!E50</f>
        <v>0</v>
      </c>
      <c r="E46" s="56">
        <f>Интернат!F50</f>
        <v>0</v>
      </c>
      <c r="F46" s="56">
        <f>Интернат!G50</f>
        <v>0</v>
      </c>
      <c r="G46" s="54">
        <f>Интернат!H50</f>
        <v>0</v>
      </c>
      <c r="H46" s="54">
        <f>Интернат!I50</f>
        <v>0</v>
      </c>
      <c r="I46" s="54">
        <f>Интернат!J50</f>
        <v>0</v>
      </c>
      <c r="J46" s="2">
        <f>Интернат!K50</f>
        <v>0</v>
      </c>
    </row>
    <row r="47" spans="1:15" ht="14.25" x14ac:dyDescent="0.2">
      <c r="A47" s="9">
        <v>33</v>
      </c>
      <c r="B47" s="26" t="str">
        <f>Интернат!C51</f>
        <v>Младшая медицинская сестра</v>
      </c>
      <c r="C47" s="17">
        <f>Интернат!D51</f>
        <v>0</v>
      </c>
      <c r="D47" s="54">
        <f>Интернат!E51</f>
        <v>0</v>
      </c>
      <c r="E47" s="56">
        <f>Интернат!F51</f>
        <v>0</v>
      </c>
      <c r="F47" s="56">
        <f>Интернат!G51</f>
        <v>0</v>
      </c>
      <c r="G47" s="54">
        <f>Интернат!H51</f>
        <v>0</v>
      </c>
      <c r="H47" s="54">
        <f>Интернат!I51</f>
        <v>0</v>
      </c>
      <c r="I47" s="54">
        <f>Интернат!J51</f>
        <v>0</v>
      </c>
      <c r="J47" s="2">
        <f>Интернат!K51</f>
        <v>0</v>
      </c>
    </row>
    <row r="48" spans="1:15" ht="14.25" x14ac:dyDescent="0.2">
      <c r="A48" s="9">
        <v>34</v>
      </c>
      <c r="B48" s="26" t="str">
        <f>Интернат!C52</f>
        <v>Библиотекарь</v>
      </c>
      <c r="C48" s="17">
        <f>Интернат!D52</f>
        <v>0</v>
      </c>
      <c r="D48" s="54">
        <f>Интернат!E52</f>
        <v>0</v>
      </c>
      <c r="E48" s="56">
        <f>Интернат!F52</f>
        <v>0</v>
      </c>
      <c r="F48" s="56">
        <f>Интернат!G52</f>
        <v>0</v>
      </c>
      <c r="G48" s="54">
        <f>Интернат!H52</f>
        <v>0</v>
      </c>
      <c r="H48" s="54">
        <f>Интернат!I52</f>
        <v>0</v>
      </c>
      <c r="I48" s="54">
        <f>Интернат!J52</f>
        <v>0</v>
      </c>
      <c r="J48" s="2">
        <f>Интернат!K52</f>
        <v>0</v>
      </c>
    </row>
    <row r="49" spans="1:10" ht="14.25" x14ac:dyDescent="0.2">
      <c r="A49" s="9">
        <v>35</v>
      </c>
      <c r="B49" s="26" t="str">
        <f>Интернат!C53</f>
        <v>Заведующий складом</v>
      </c>
      <c r="C49" s="17">
        <f>Интернат!D53</f>
        <v>0</v>
      </c>
      <c r="D49" s="54">
        <f>Интернат!E53</f>
        <v>0</v>
      </c>
      <c r="E49" s="56">
        <f>Интернат!F53</f>
        <v>0</v>
      </c>
      <c r="F49" s="56">
        <f>Интернат!G53</f>
        <v>0</v>
      </c>
      <c r="G49" s="54">
        <f>Интернат!H53</f>
        <v>0</v>
      </c>
      <c r="H49" s="54">
        <f>Интернат!I53</f>
        <v>0</v>
      </c>
      <c r="I49" s="54">
        <f>Интернат!J53</f>
        <v>0</v>
      </c>
      <c r="J49" s="2">
        <f>Интернат!K53</f>
        <v>0</v>
      </c>
    </row>
    <row r="50" spans="1:10" ht="14.25" x14ac:dyDescent="0.2">
      <c r="A50" s="9">
        <v>36</v>
      </c>
      <c r="B50" s="26" t="str">
        <f>Интернат!C54</f>
        <v>Заведующий хозяйством</v>
      </c>
      <c r="C50" s="17">
        <f>Интернат!D54</f>
        <v>0</v>
      </c>
      <c r="D50" s="54">
        <f>Интернат!E54</f>
        <v>0</v>
      </c>
      <c r="E50" s="56">
        <f>Интернат!F54</f>
        <v>0</v>
      </c>
      <c r="F50" s="56">
        <f>Интернат!G54</f>
        <v>0</v>
      </c>
      <c r="G50" s="54">
        <f>Интернат!H54</f>
        <v>0</v>
      </c>
      <c r="H50" s="54">
        <f>Интернат!I54</f>
        <v>0</v>
      </c>
      <c r="I50" s="54">
        <f>Интернат!J54</f>
        <v>0</v>
      </c>
      <c r="J50" s="2">
        <f>Интернат!K54</f>
        <v>0</v>
      </c>
    </row>
    <row r="51" spans="1:10" ht="14.25" x14ac:dyDescent="0.2">
      <c r="A51" s="9">
        <v>37</v>
      </c>
      <c r="B51" s="26" t="str">
        <f>Интернат!C55</f>
        <v>Секретарь (делопроизводитель)</v>
      </c>
      <c r="C51" s="17">
        <f>Интернат!D55</f>
        <v>0</v>
      </c>
      <c r="D51" s="54">
        <f>Интернат!E55</f>
        <v>0</v>
      </c>
      <c r="E51" s="56">
        <f>Интернат!F55</f>
        <v>0</v>
      </c>
      <c r="F51" s="56">
        <f>Интернат!G55</f>
        <v>0</v>
      </c>
      <c r="G51" s="54">
        <f>Интернат!H55</f>
        <v>0</v>
      </c>
      <c r="H51" s="54">
        <f>Интернат!I55</f>
        <v>0</v>
      </c>
      <c r="I51" s="54">
        <f>Интернат!J55</f>
        <v>0</v>
      </c>
      <c r="J51" s="2">
        <f>Интернат!K55</f>
        <v>0</v>
      </c>
    </row>
    <row r="52" spans="1:10" ht="14.25" x14ac:dyDescent="0.2">
      <c r="A52" s="9">
        <v>38</v>
      </c>
      <c r="B52" s="26" t="str">
        <f>Интернат!C56</f>
        <v>Лаборант</v>
      </c>
      <c r="C52" s="17">
        <f>Интернат!D56</f>
        <v>0</v>
      </c>
      <c r="D52" s="54">
        <f>Интернат!E56</f>
        <v>0</v>
      </c>
      <c r="E52" s="56">
        <f>Интернат!F56</f>
        <v>0</v>
      </c>
      <c r="F52" s="56">
        <f>Интернат!G56</f>
        <v>0</v>
      </c>
      <c r="G52" s="54">
        <f>Интернат!H56</f>
        <v>0</v>
      </c>
      <c r="H52" s="54">
        <f>Интернат!I56</f>
        <v>0</v>
      </c>
      <c r="I52" s="54">
        <f>Интернат!J56</f>
        <v>0</v>
      </c>
      <c r="J52" s="2">
        <f>Интернат!K56</f>
        <v>0</v>
      </c>
    </row>
    <row r="53" spans="1:10" ht="14.25" x14ac:dyDescent="0.2">
      <c r="A53" s="9">
        <v>39</v>
      </c>
      <c r="B53" s="26" t="str">
        <f>Интернат!C57</f>
        <v xml:space="preserve">Мастер </v>
      </c>
      <c r="C53" s="17">
        <f>Интернат!D57</f>
        <v>0</v>
      </c>
      <c r="D53" s="54">
        <f>Интернат!E57</f>
        <v>0</v>
      </c>
      <c r="E53" s="56">
        <f>Интернат!F57</f>
        <v>0</v>
      </c>
      <c r="F53" s="56">
        <f>Интернат!G57</f>
        <v>0</v>
      </c>
      <c r="G53" s="54">
        <f>Интернат!H57</f>
        <v>0</v>
      </c>
      <c r="H53" s="54">
        <f>Интернат!I57</f>
        <v>0</v>
      </c>
      <c r="I53" s="54">
        <f>Интернат!J57</f>
        <v>0</v>
      </c>
      <c r="J53" s="2">
        <f>Интернат!K57</f>
        <v>0</v>
      </c>
    </row>
    <row r="54" spans="1:10" ht="14.25" x14ac:dyDescent="0.2">
      <c r="A54" s="9">
        <v>40</v>
      </c>
      <c r="B54" s="26" t="str">
        <f>Интернат!C58</f>
        <v>Бухгалтер</v>
      </c>
      <c r="C54" s="17">
        <f>Интернат!D58</f>
        <v>0</v>
      </c>
      <c r="D54" s="54">
        <f>Интернат!E58</f>
        <v>0</v>
      </c>
      <c r="E54" s="56">
        <f>Интернат!F58</f>
        <v>0</v>
      </c>
      <c r="F54" s="56">
        <f>Интернат!G58</f>
        <v>0</v>
      </c>
      <c r="G54" s="54">
        <f>Интернат!H58</f>
        <v>0</v>
      </c>
      <c r="H54" s="54">
        <f>Интернат!I58</f>
        <v>0</v>
      </c>
      <c r="I54" s="54">
        <f>Интернат!J58</f>
        <v>0</v>
      </c>
      <c r="J54" s="2">
        <f>Интернат!K58</f>
        <v>0</v>
      </c>
    </row>
    <row r="55" spans="1:10" ht="14.25" x14ac:dyDescent="0.2">
      <c r="A55" s="9">
        <v>41</v>
      </c>
      <c r="B55" s="26" t="str">
        <f>Интернат!C59</f>
        <v>Кассир</v>
      </c>
      <c r="C55" s="17">
        <f>Интернат!D59</f>
        <v>0</v>
      </c>
      <c r="D55" s="54">
        <f>Интернат!E59</f>
        <v>0</v>
      </c>
      <c r="E55" s="56">
        <f>Интернат!F59</f>
        <v>0</v>
      </c>
      <c r="F55" s="56">
        <f>Интернат!G59</f>
        <v>0</v>
      </c>
      <c r="G55" s="54">
        <f>Интернат!H59</f>
        <v>0</v>
      </c>
      <c r="H55" s="54">
        <f>Интернат!I59</f>
        <v>0</v>
      </c>
      <c r="I55" s="54">
        <f>Интернат!J59</f>
        <v>0</v>
      </c>
      <c r="J55" s="2">
        <f>Интернат!K59</f>
        <v>0</v>
      </c>
    </row>
    <row r="56" spans="1:10" ht="14.25" x14ac:dyDescent="0.2">
      <c r="A56" s="9">
        <v>42</v>
      </c>
      <c r="B56" s="26" t="str">
        <f>Интернат!C60</f>
        <v>Младший воспитатель</v>
      </c>
      <c r="C56" s="17">
        <f>Интернат!D60</f>
        <v>0</v>
      </c>
      <c r="D56" s="54">
        <f>Интернат!E60</f>
        <v>0</v>
      </c>
      <c r="E56" s="56">
        <f>Интернат!F60</f>
        <v>0</v>
      </c>
      <c r="F56" s="56">
        <f>Интернат!G60</f>
        <v>0</v>
      </c>
      <c r="G56" s="54">
        <f>Интернат!H60</f>
        <v>0</v>
      </c>
      <c r="H56" s="54">
        <f>Интернат!I60</f>
        <v>0</v>
      </c>
      <c r="I56" s="54">
        <f>Интернат!J60</f>
        <v>0</v>
      </c>
      <c r="J56" s="2">
        <f>Интернат!K60</f>
        <v>0</v>
      </c>
    </row>
    <row r="57" spans="1:10" ht="14.25" x14ac:dyDescent="0.2">
      <c r="A57" s="9">
        <v>43</v>
      </c>
      <c r="B57" s="26" t="str">
        <f>Интернат!C61</f>
        <v>Шеф-повар</v>
      </c>
      <c r="C57" s="17">
        <f>Интернат!D61</f>
        <v>0</v>
      </c>
      <c r="D57" s="54">
        <f>Интернат!E61</f>
        <v>0</v>
      </c>
      <c r="E57" s="56">
        <f>Интернат!F61</f>
        <v>0</v>
      </c>
      <c r="F57" s="56">
        <f>Интернат!G61</f>
        <v>0</v>
      </c>
      <c r="G57" s="54">
        <f>Интернат!H61</f>
        <v>0</v>
      </c>
      <c r="H57" s="54">
        <f>Интернат!I61</f>
        <v>0</v>
      </c>
      <c r="I57" s="54">
        <f>Интернат!J61</f>
        <v>0</v>
      </c>
      <c r="J57" s="2">
        <f>Интернат!K61</f>
        <v>0</v>
      </c>
    </row>
    <row r="58" spans="1:10" ht="14.25" x14ac:dyDescent="0.2">
      <c r="A58" s="9">
        <v>44</v>
      </c>
      <c r="B58" s="26" t="str">
        <f>Интернат!C62</f>
        <v>Повар</v>
      </c>
      <c r="C58" s="17">
        <f>Интернат!D62</f>
        <v>0</v>
      </c>
      <c r="D58" s="54">
        <f>Интернат!E62</f>
        <v>0</v>
      </c>
      <c r="E58" s="56">
        <f>Интернат!F62</f>
        <v>0</v>
      </c>
      <c r="F58" s="56">
        <f>Интернат!G62</f>
        <v>0</v>
      </c>
      <c r="G58" s="54">
        <f>Интернат!H62</f>
        <v>0</v>
      </c>
      <c r="H58" s="54">
        <f>Интернат!I62</f>
        <v>0</v>
      </c>
      <c r="I58" s="54">
        <f>Интернат!J62</f>
        <v>0</v>
      </c>
      <c r="J58" s="2">
        <f>Интернат!K62</f>
        <v>0</v>
      </c>
    </row>
    <row r="59" spans="1:10" ht="14.25" x14ac:dyDescent="0.2">
      <c r="A59" s="9">
        <v>45</v>
      </c>
      <c r="B59" s="26" t="str">
        <f>Интернат!C63</f>
        <v>Техник (для обслуживания звукоус.аппаратуры)</v>
      </c>
      <c r="C59" s="17">
        <f>Интернат!D63</f>
        <v>0</v>
      </c>
      <c r="D59" s="54">
        <f>Интернат!E63</f>
        <v>0</v>
      </c>
      <c r="E59" s="56">
        <f>Интернат!F63</f>
        <v>0</v>
      </c>
      <c r="F59" s="56">
        <f>Интернат!G63</f>
        <v>0</v>
      </c>
      <c r="G59" s="54">
        <f>Интернат!H63</f>
        <v>0</v>
      </c>
      <c r="H59" s="54">
        <f>Интернат!I63</f>
        <v>0</v>
      </c>
      <c r="I59" s="54">
        <f>Интернат!J63</f>
        <v>0</v>
      </c>
      <c r="J59" s="2">
        <f>Интернат!K63</f>
        <v>0</v>
      </c>
    </row>
    <row r="60" spans="1:10" ht="14.25" x14ac:dyDescent="0.2">
      <c r="A60" s="9">
        <v>46</v>
      </c>
      <c r="B60" s="26" t="str">
        <f>Интернат!C64</f>
        <v>Швея по ремонту белья</v>
      </c>
      <c r="C60" s="17">
        <f>Интернат!D64</f>
        <v>0</v>
      </c>
      <c r="D60" s="54">
        <f>Интернат!E64</f>
        <v>0</v>
      </c>
      <c r="E60" s="56">
        <f>Интернат!F64</f>
        <v>0</v>
      </c>
      <c r="F60" s="56">
        <f>Интернат!G64</f>
        <v>0</v>
      </c>
      <c r="G60" s="54">
        <f>Интернат!H64</f>
        <v>0</v>
      </c>
      <c r="H60" s="54">
        <f>Интернат!I64</f>
        <v>0</v>
      </c>
      <c r="I60" s="54">
        <f>Интернат!J64</f>
        <v>0</v>
      </c>
      <c r="J60" s="2">
        <f>Интернат!K64</f>
        <v>0</v>
      </c>
    </row>
    <row r="61" spans="1:10" ht="14.25" x14ac:dyDescent="0.2">
      <c r="A61" s="9">
        <v>47</v>
      </c>
      <c r="B61" s="26" t="str">
        <f>Интернат!C65</f>
        <v>Рабочий (электромонтер, слесарь-сантехник и т.п.)</v>
      </c>
      <c r="C61" s="17">
        <f>Интернат!D65</f>
        <v>0</v>
      </c>
      <c r="D61" s="54">
        <f>Интернат!E65</f>
        <v>0</v>
      </c>
      <c r="E61" s="56">
        <f>Интернат!F65</f>
        <v>0</v>
      </c>
      <c r="F61" s="56">
        <f>Интернат!G65</f>
        <v>0</v>
      </c>
      <c r="G61" s="54">
        <f>Интернат!H65</f>
        <v>0</v>
      </c>
      <c r="H61" s="54">
        <f>Интернат!I65</f>
        <v>0</v>
      </c>
      <c r="I61" s="54">
        <f>Интернат!J65</f>
        <v>0</v>
      </c>
      <c r="J61" s="2">
        <f>Интернат!K65</f>
        <v>0</v>
      </c>
    </row>
    <row r="62" spans="1:10" ht="14.25" x14ac:dyDescent="0.2">
      <c r="A62" s="9">
        <v>48</v>
      </c>
      <c r="B62" s="26" t="str">
        <f>Интернат!C66</f>
        <v>Киномеханик</v>
      </c>
      <c r="C62" s="17">
        <f>Интернат!D66</f>
        <v>0</v>
      </c>
      <c r="D62" s="54">
        <f>Интернат!E66</f>
        <v>0</v>
      </c>
      <c r="E62" s="56">
        <f>Интернат!F66</f>
        <v>0</v>
      </c>
      <c r="F62" s="56">
        <f>Интернат!G66</f>
        <v>0</v>
      </c>
      <c r="G62" s="54">
        <f>Интернат!H66</f>
        <v>0</v>
      </c>
      <c r="H62" s="54">
        <f>Интернат!I66</f>
        <v>0</v>
      </c>
      <c r="I62" s="54">
        <f>Интернат!J66</f>
        <v>0</v>
      </c>
      <c r="J62" s="2">
        <f>Интернат!K66</f>
        <v>0</v>
      </c>
    </row>
    <row r="63" spans="1:10" ht="14.25" x14ac:dyDescent="0.2">
      <c r="A63" s="9">
        <v>49</v>
      </c>
      <c r="B63" s="26" t="str">
        <f>Интернат!C67</f>
        <v>Грузчик</v>
      </c>
      <c r="C63" s="17">
        <f>Интернат!D67</f>
        <v>0</v>
      </c>
      <c r="D63" s="54">
        <f>Интернат!E67</f>
        <v>0</v>
      </c>
      <c r="E63" s="56">
        <f>Интернат!F67</f>
        <v>0</v>
      </c>
      <c r="F63" s="56">
        <f>Интернат!G67</f>
        <v>0</v>
      </c>
      <c r="G63" s="54">
        <f>Интернат!H67</f>
        <v>0</v>
      </c>
      <c r="H63" s="54">
        <f>Интернат!I67</f>
        <v>0</v>
      </c>
      <c r="I63" s="54">
        <f>Интернат!J67</f>
        <v>0</v>
      </c>
      <c r="J63" s="2">
        <f>Интернат!K67</f>
        <v>0</v>
      </c>
    </row>
    <row r="64" spans="1:10" ht="14.25" x14ac:dyDescent="0.2">
      <c r="A64" s="9">
        <v>50</v>
      </c>
      <c r="B64" s="26" t="str">
        <f>Интернат!C68</f>
        <v>Кастелянша</v>
      </c>
      <c r="C64" s="17">
        <f>Интернат!D68</f>
        <v>0</v>
      </c>
      <c r="D64" s="54">
        <f>Интернат!E68</f>
        <v>0</v>
      </c>
      <c r="E64" s="56">
        <f>Интернат!F68</f>
        <v>0</v>
      </c>
      <c r="F64" s="56">
        <f>Интернат!G68</f>
        <v>0</v>
      </c>
      <c r="G64" s="54">
        <f>Интернат!H68</f>
        <v>0</v>
      </c>
      <c r="H64" s="54">
        <f>Интернат!I68</f>
        <v>0</v>
      </c>
      <c r="I64" s="54">
        <f>Интернат!J68</f>
        <v>0</v>
      </c>
      <c r="J64" s="2">
        <f>Интернат!K68</f>
        <v>0</v>
      </c>
    </row>
    <row r="65" spans="1:12" ht="14.25" x14ac:dyDescent="0.2">
      <c r="A65" s="9">
        <v>51</v>
      </c>
      <c r="B65" s="26" t="str">
        <f>Интернат!C69</f>
        <v>Подсобный рабочий</v>
      </c>
      <c r="C65" s="17">
        <f>Интернат!D69</f>
        <v>0</v>
      </c>
      <c r="D65" s="54">
        <f>Интернат!E69</f>
        <v>0</v>
      </c>
      <c r="E65" s="56">
        <f>Интернат!F69</f>
        <v>0</v>
      </c>
      <c r="F65" s="56">
        <f>Интернат!G69</f>
        <v>0</v>
      </c>
      <c r="G65" s="54">
        <f>Интернат!H69</f>
        <v>0</v>
      </c>
      <c r="H65" s="54">
        <f>Интернат!I69</f>
        <v>0</v>
      </c>
      <c r="I65" s="54">
        <f>Интернат!J69</f>
        <v>0</v>
      </c>
      <c r="J65" s="2">
        <f>Интернат!K69</f>
        <v>0</v>
      </c>
    </row>
    <row r="66" spans="1:12" ht="14.25" x14ac:dyDescent="0.2">
      <c r="A66" s="9">
        <v>52</v>
      </c>
      <c r="B66" s="26" t="str">
        <f>Интернат!C70</f>
        <v>Машинист по стирке  белья и спецодежды</v>
      </c>
      <c r="C66" s="17">
        <f>Интернат!D70</f>
        <v>0</v>
      </c>
      <c r="D66" s="54">
        <f>Интернат!E70</f>
        <v>0</v>
      </c>
      <c r="E66" s="56">
        <f>Интернат!F70</f>
        <v>0</v>
      </c>
      <c r="F66" s="56">
        <f>Интернат!G70</f>
        <v>0</v>
      </c>
      <c r="G66" s="54">
        <f>Интернат!H70</f>
        <v>0</v>
      </c>
      <c r="H66" s="54">
        <f>Интернат!I70</f>
        <v>0</v>
      </c>
      <c r="I66" s="54">
        <f>Интернат!J70</f>
        <v>0</v>
      </c>
      <c r="J66" s="2">
        <f>Интернат!K70</f>
        <v>0</v>
      </c>
    </row>
    <row r="67" spans="1:12" ht="14.25" x14ac:dyDescent="0.2">
      <c r="A67" s="9">
        <v>53</v>
      </c>
      <c r="B67" s="26" t="str">
        <f>Интернат!C71</f>
        <v>Кладовщик</v>
      </c>
      <c r="C67" s="17">
        <f>Интернат!D71</f>
        <v>0</v>
      </c>
      <c r="D67" s="54">
        <f>Интернат!E71</f>
        <v>0</v>
      </c>
      <c r="E67" s="56">
        <f>Интернат!F71</f>
        <v>0</v>
      </c>
      <c r="F67" s="56">
        <f>Интернат!G71</f>
        <v>0</v>
      </c>
      <c r="G67" s="54">
        <f>Интернат!H71</f>
        <v>0</v>
      </c>
      <c r="H67" s="54">
        <f>Интернат!I71</f>
        <v>0</v>
      </c>
      <c r="I67" s="54">
        <f>Интернат!J71</f>
        <v>0</v>
      </c>
      <c r="J67" s="2">
        <f>Интернат!K71</f>
        <v>0</v>
      </c>
    </row>
    <row r="68" spans="1:12" ht="14.25" x14ac:dyDescent="0.2">
      <c r="A68" s="9">
        <v>54</v>
      </c>
      <c r="B68" s="26" t="str">
        <f>Интернат!C72</f>
        <v>Водитель</v>
      </c>
      <c r="C68" s="17">
        <f>Интернат!D72</f>
        <v>0</v>
      </c>
      <c r="D68" s="54">
        <f>Интернат!E72</f>
        <v>0</v>
      </c>
      <c r="E68" s="56">
        <f>Интернат!F72</f>
        <v>0</v>
      </c>
      <c r="F68" s="56">
        <f>Интернат!G72</f>
        <v>0</v>
      </c>
      <c r="G68" s="54">
        <f>Интернат!H72</f>
        <v>0</v>
      </c>
      <c r="H68" s="54">
        <f>Интернат!I72</f>
        <v>0</v>
      </c>
      <c r="I68" s="54">
        <f>Интернат!J72</f>
        <v>0</v>
      </c>
      <c r="J68" s="2">
        <f>Интернат!K72</f>
        <v>0</v>
      </c>
    </row>
    <row r="69" spans="1:12" ht="14.25" x14ac:dyDescent="0.2">
      <c r="A69" s="9">
        <v>55</v>
      </c>
      <c r="B69" s="26" t="str">
        <f>Интернат!C73</f>
        <v>Дворник</v>
      </c>
      <c r="C69" s="17">
        <f>Интернат!D73</f>
        <v>0</v>
      </c>
      <c r="D69" s="54">
        <f>Интернат!E73</f>
        <v>0</v>
      </c>
      <c r="E69" s="56">
        <f>Интернат!F73</f>
        <v>0</v>
      </c>
      <c r="F69" s="56">
        <f>Интернат!G73</f>
        <v>0</v>
      </c>
      <c r="G69" s="54">
        <f>Интернат!H73</f>
        <v>0</v>
      </c>
      <c r="H69" s="54">
        <f>Интернат!I73</f>
        <v>0</v>
      </c>
      <c r="I69" s="54">
        <f>Интернат!J73</f>
        <v>0</v>
      </c>
      <c r="J69" s="2">
        <f>Интернат!K73</f>
        <v>0</v>
      </c>
    </row>
    <row r="70" spans="1:12" ht="14.25" x14ac:dyDescent="0.2">
      <c r="A70" s="9">
        <v>56</v>
      </c>
      <c r="B70" s="26" t="str">
        <f>Интернат!C74</f>
        <v>Вахтер</v>
      </c>
      <c r="C70" s="17">
        <f>Интернат!D74</f>
        <v>0</v>
      </c>
      <c r="D70" s="54">
        <f>Интернат!E74</f>
        <v>0</v>
      </c>
      <c r="E70" s="56">
        <f>Интернат!F74</f>
        <v>0</v>
      </c>
      <c r="F70" s="56">
        <f>Интернат!G74</f>
        <v>0</v>
      </c>
      <c r="G70" s="54">
        <f>Интернат!H74</f>
        <v>0</v>
      </c>
      <c r="H70" s="54">
        <f>Интернат!I74</f>
        <v>0</v>
      </c>
      <c r="I70" s="54">
        <f>Интернат!J74</f>
        <v>0</v>
      </c>
      <c r="J70" s="2">
        <f>Интернат!K74</f>
        <v>0</v>
      </c>
    </row>
    <row r="71" spans="1:12" ht="14.25" x14ac:dyDescent="0.2">
      <c r="A71" s="9">
        <v>57</v>
      </c>
      <c r="B71" s="26" t="str">
        <f>Интернат!C75</f>
        <v>Сторож</v>
      </c>
      <c r="C71" s="200">
        <f>Интернат!D75</f>
        <v>0</v>
      </c>
      <c r="D71" s="54">
        <f>Интернат!E75</f>
        <v>0</v>
      </c>
      <c r="E71" s="56">
        <f>Интернат!F75</f>
        <v>0</v>
      </c>
      <c r="F71" s="56">
        <f>Интернат!G75</f>
        <v>0</v>
      </c>
      <c r="G71" s="54">
        <f>Интернат!H75</f>
        <v>0</v>
      </c>
      <c r="H71" s="54">
        <f>Интернат!I75</f>
        <v>0</v>
      </c>
      <c r="I71" s="54">
        <f>Интернат!J75</f>
        <v>0</v>
      </c>
      <c r="J71" s="2">
        <f>Интернат!K75</f>
        <v>0</v>
      </c>
    </row>
    <row r="72" spans="1:12" ht="15" thickBot="1" x14ac:dyDescent="0.25">
      <c r="A72" s="9">
        <v>58</v>
      </c>
      <c r="B72" s="26" t="str">
        <f>Интернат!C76</f>
        <v>Уборщик служебных помещений</v>
      </c>
      <c r="C72" s="17">
        <f>Интернат!D76</f>
        <v>0</v>
      </c>
      <c r="D72" s="54">
        <f>Интернат!E76</f>
        <v>0</v>
      </c>
      <c r="E72" s="56">
        <f>Интернат!F76</f>
        <v>0</v>
      </c>
      <c r="F72" s="56">
        <f>Интернат!G76</f>
        <v>0</v>
      </c>
      <c r="G72" s="54">
        <f>Интернат!H76</f>
        <v>0</v>
      </c>
      <c r="H72" s="54">
        <f>Интернат!I76</f>
        <v>0</v>
      </c>
      <c r="I72" s="54">
        <f>Интернат!J76</f>
        <v>0</v>
      </c>
      <c r="J72" s="2">
        <f>Интернат!K76</f>
        <v>0</v>
      </c>
    </row>
    <row r="73" spans="1:12" ht="15" x14ac:dyDescent="0.25">
      <c r="A73" s="382" t="s">
        <v>51</v>
      </c>
      <c r="B73" s="383"/>
      <c r="C73" s="18">
        <f t="shared" ref="C73:J73" si="2">SUM(C38:C72)</f>
        <v>0</v>
      </c>
      <c r="D73" s="18">
        <f t="shared" si="2"/>
        <v>0</v>
      </c>
      <c r="E73" s="18">
        <f t="shared" si="2"/>
        <v>0</v>
      </c>
      <c r="F73" s="18">
        <f t="shared" si="2"/>
        <v>0</v>
      </c>
      <c r="G73" s="18">
        <f t="shared" si="2"/>
        <v>0</v>
      </c>
      <c r="H73" s="18">
        <f t="shared" si="2"/>
        <v>0</v>
      </c>
      <c r="I73" s="18">
        <f t="shared" si="2"/>
        <v>0</v>
      </c>
      <c r="J73" s="53">
        <f t="shared" si="2"/>
        <v>0</v>
      </c>
    </row>
    <row r="74" spans="1:12" x14ac:dyDescent="0.2">
      <c r="A74" s="384" t="s">
        <v>123</v>
      </c>
      <c r="B74" s="385"/>
      <c r="C74" s="19"/>
      <c r="D74" s="20"/>
      <c r="E74" s="1"/>
      <c r="F74" s="1"/>
      <c r="G74" s="1"/>
      <c r="H74" s="1"/>
      <c r="I74" s="1"/>
      <c r="J74" s="21">
        <f>ROUND(J73/80*20,2)</f>
        <v>0</v>
      </c>
      <c r="L74" s="50"/>
    </row>
    <row r="75" spans="1:12" ht="16.5" thickBot="1" x14ac:dyDescent="0.3">
      <c r="A75" s="364" t="s">
        <v>69</v>
      </c>
      <c r="B75" s="365"/>
      <c r="C75" s="36">
        <f>C73</f>
        <v>0</v>
      </c>
      <c r="D75" s="37"/>
      <c r="E75" s="15"/>
      <c r="F75" s="15"/>
      <c r="G75" s="15"/>
      <c r="H75" s="15"/>
      <c r="I75" s="15"/>
      <c r="J75" s="42">
        <f>J73+J74</f>
        <v>0</v>
      </c>
      <c r="K75" s="111">
        <f>ROUND(J75*12/1000,1)</f>
        <v>0</v>
      </c>
    </row>
    <row r="76" spans="1:12" ht="16.5" thickBot="1" x14ac:dyDescent="0.3">
      <c r="A76" s="362" t="s">
        <v>17</v>
      </c>
      <c r="B76" s="363"/>
      <c r="C76" s="14">
        <f>C37+C75</f>
        <v>0</v>
      </c>
      <c r="D76" s="14" t="s">
        <v>115</v>
      </c>
      <c r="E76" s="14"/>
      <c r="F76" s="14"/>
      <c r="G76" s="14"/>
      <c r="H76" s="14"/>
      <c r="I76" s="14"/>
      <c r="J76" s="14">
        <f>J37+J75</f>
        <v>0</v>
      </c>
      <c r="K76" s="111">
        <f>ROUND(J76*12/1000,1)</f>
        <v>0</v>
      </c>
      <c r="L76" s="50"/>
    </row>
    <row r="79" spans="1:12" s="107" customFormat="1" ht="25.5" x14ac:dyDescent="0.2">
      <c r="B79" s="108" t="s">
        <v>100</v>
      </c>
      <c r="C79" s="108"/>
      <c r="D79" s="201"/>
      <c r="E79" s="209"/>
      <c r="F79" s="210"/>
      <c r="G79" s="108"/>
      <c r="H79" s="108"/>
    </row>
    <row r="80" spans="1:12" s="107" customFormat="1" x14ac:dyDescent="0.2">
      <c r="C80" s="109"/>
      <c r="D80" s="110" t="s">
        <v>97</v>
      </c>
      <c r="E80" s="110" t="s">
        <v>98</v>
      </c>
      <c r="F80" s="110" t="s">
        <v>101</v>
      </c>
    </row>
    <row r="81" s="4" customFormat="1" x14ac:dyDescent="0.2"/>
    <row r="82" s="4" customFormat="1" x14ac:dyDescent="0.2"/>
  </sheetData>
  <mergeCells count="22">
    <mergeCell ref="C3:I3"/>
    <mergeCell ref="B4:J4"/>
    <mergeCell ref="A8:A9"/>
    <mergeCell ref="B8:B9"/>
    <mergeCell ref="C8:C9"/>
    <mergeCell ref="D8:D9"/>
    <mergeCell ref="E8:F8"/>
    <mergeCell ref="G8:G9"/>
    <mergeCell ref="H8:H9"/>
    <mergeCell ref="A76:B76"/>
    <mergeCell ref="A75:B75"/>
    <mergeCell ref="K8:K9"/>
    <mergeCell ref="L8:L9"/>
    <mergeCell ref="M8:M9"/>
    <mergeCell ref="A34:B34"/>
    <mergeCell ref="A35:B35"/>
    <mergeCell ref="I8:I9"/>
    <mergeCell ref="J8:J9"/>
    <mergeCell ref="A37:B37"/>
    <mergeCell ref="A73:B73"/>
    <mergeCell ref="A74:B74"/>
    <mergeCell ref="A36:I36"/>
  </mergeCells>
  <pageMargins left="0" right="0" top="0" bottom="0" header="0.31496062992125984" footer="0.31496062992125984"/>
  <pageSetup paperSize="9" scale="4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0"/>
  <sheetViews>
    <sheetView tabSelected="1" topLeftCell="A22" zoomScaleNormal="100" workbookViewId="0">
      <selection activeCell="K46" sqref="K46"/>
    </sheetView>
  </sheetViews>
  <sheetFormatPr defaultColWidth="9.140625" defaultRowHeight="12.75" x14ac:dyDescent="0.2"/>
  <cols>
    <col min="1" max="1" width="6.85546875" style="4" customWidth="1"/>
    <col min="2" max="2" width="7.85546875" style="4" customWidth="1"/>
    <col min="3" max="3" width="39.140625" style="58" customWidth="1"/>
    <col min="4" max="4" width="10.85546875" style="5" customWidth="1"/>
    <col min="5" max="5" width="17.28515625" style="4" customWidth="1"/>
    <col min="6" max="6" width="9" style="4" customWidth="1"/>
    <col min="7" max="7" width="10.5703125" style="4" customWidth="1"/>
    <col min="8" max="8" width="11" style="4" customWidth="1"/>
    <col min="9" max="9" width="12.28515625" style="4" customWidth="1"/>
    <col min="10" max="10" width="10.140625" style="4" customWidth="1"/>
    <col min="11" max="11" width="16.5703125" style="47" customWidth="1"/>
    <col min="12" max="12" width="15.28515625" style="47" customWidth="1"/>
    <col min="13" max="13" width="14.7109375" style="4" customWidth="1"/>
    <col min="14" max="14" width="15.42578125" style="4" customWidth="1"/>
    <col min="15" max="16384" width="9.140625" style="4"/>
  </cols>
  <sheetData>
    <row r="1" spans="1:65" x14ac:dyDescent="0.2">
      <c r="K1" s="46"/>
      <c r="L1" s="46" t="s">
        <v>58</v>
      </c>
      <c r="M1" s="6"/>
    </row>
    <row r="2" spans="1:65" s="60" customFormat="1" ht="15.75" x14ac:dyDescent="0.25">
      <c r="B2" s="61"/>
      <c r="C2" s="62"/>
      <c r="D2" s="152"/>
      <c r="E2" s="63"/>
      <c r="M2" s="64"/>
      <c r="N2" s="64"/>
    </row>
    <row r="3" spans="1:65" s="64" customFormat="1" ht="15.75" x14ac:dyDescent="0.25">
      <c r="B3" s="61"/>
      <c r="C3" s="62"/>
      <c r="D3" s="152"/>
      <c r="E3" s="63"/>
      <c r="J3" s="65"/>
      <c r="L3" s="66" t="s">
        <v>74</v>
      </c>
      <c r="M3" s="65"/>
      <c r="N3" s="65"/>
      <c r="O3" s="65"/>
    </row>
    <row r="4" spans="1:65" s="64" customFormat="1" ht="15.75" x14ac:dyDescent="0.25">
      <c r="B4" s="61"/>
      <c r="C4" s="62"/>
      <c r="D4" s="152"/>
      <c r="E4" s="63"/>
      <c r="F4" s="67"/>
      <c r="G4" s="67"/>
      <c r="H4" s="67"/>
      <c r="I4" s="68"/>
      <c r="J4" s="65"/>
      <c r="K4" s="68" t="s">
        <v>75</v>
      </c>
      <c r="L4" s="66" t="s">
        <v>76</v>
      </c>
      <c r="M4" s="65"/>
      <c r="N4" s="65"/>
      <c r="O4" s="65"/>
    </row>
    <row r="5" spans="1:65" s="64" customFormat="1" ht="15.75" x14ac:dyDescent="0.25">
      <c r="B5" s="69"/>
      <c r="C5" s="69"/>
      <c r="D5" s="157"/>
      <c r="E5" s="70"/>
      <c r="F5" s="69"/>
      <c r="G5" s="69"/>
      <c r="H5" s="69"/>
      <c r="I5" s="68"/>
      <c r="J5" s="71"/>
      <c r="K5" s="68" t="s">
        <v>77</v>
      </c>
      <c r="L5" s="72"/>
      <c r="M5" s="71"/>
      <c r="N5" s="71"/>
      <c r="O5" s="71"/>
    </row>
    <row r="6" spans="1:65" s="60" customFormat="1" ht="14.45" customHeight="1" x14ac:dyDescent="0.25">
      <c r="B6" s="73"/>
      <c r="C6" s="73"/>
      <c r="D6" s="421" t="s">
        <v>78</v>
      </c>
      <c r="E6" s="421"/>
      <c r="F6" s="74"/>
      <c r="G6" s="73"/>
      <c r="H6" s="73"/>
      <c r="I6" s="73"/>
      <c r="J6" s="73"/>
      <c r="M6" s="64"/>
      <c r="N6" s="64"/>
    </row>
    <row r="7" spans="1:65" s="64" customFormat="1" ht="15.75" x14ac:dyDescent="0.25">
      <c r="B7" s="75"/>
      <c r="C7" s="75"/>
      <c r="D7" s="160"/>
      <c r="E7" s="76"/>
      <c r="F7" s="77"/>
      <c r="G7" s="75"/>
      <c r="H7" s="75"/>
      <c r="I7" s="75"/>
      <c r="J7" s="75"/>
    </row>
    <row r="8" spans="1:65" s="64" customFormat="1" ht="13.5" customHeight="1" x14ac:dyDescent="0.25">
      <c r="B8" s="78"/>
      <c r="C8" s="73"/>
      <c r="D8" s="60"/>
      <c r="E8" s="79" t="s">
        <v>79</v>
      </c>
      <c r="F8" s="422" t="s">
        <v>80</v>
      </c>
      <c r="G8" s="422"/>
      <c r="H8" s="80"/>
      <c r="I8" s="80"/>
      <c r="J8" s="73"/>
      <c r="M8" s="96"/>
    </row>
    <row r="9" spans="1:65" s="64" customFormat="1" ht="15" customHeight="1" x14ac:dyDescent="0.25">
      <c r="B9" s="77"/>
      <c r="C9" s="113"/>
      <c r="D9" s="165" t="s">
        <v>0</v>
      </c>
      <c r="E9" s="287"/>
      <c r="F9" s="423"/>
      <c r="G9" s="423"/>
      <c r="H9" s="73" t="s">
        <v>81</v>
      </c>
      <c r="I9" s="73"/>
      <c r="J9" s="73"/>
      <c r="K9" s="73"/>
      <c r="L9" s="73"/>
      <c r="M9" s="99"/>
      <c r="N9" s="81"/>
      <c r="O9" s="81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</row>
    <row r="10" spans="1:65" s="64" customFormat="1" ht="15" customHeight="1" x14ac:dyDescent="0.25">
      <c r="B10" s="77"/>
      <c r="C10" s="113"/>
      <c r="D10" s="165"/>
      <c r="E10" s="82"/>
      <c r="F10" s="83"/>
      <c r="G10" s="83"/>
      <c r="H10" s="73" t="s">
        <v>124</v>
      </c>
      <c r="I10" s="73"/>
      <c r="J10" s="73"/>
      <c r="K10" s="73"/>
      <c r="L10" s="288"/>
      <c r="M10" s="99"/>
      <c r="N10" s="81"/>
      <c r="O10" s="81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424"/>
      <c r="AI10" s="424"/>
      <c r="AJ10" s="424"/>
      <c r="AK10" s="73" t="s">
        <v>82</v>
      </c>
      <c r="AL10" s="7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4">
        <v>20</v>
      </c>
      <c r="AW10" s="434"/>
      <c r="AX10" s="434"/>
      <c r="AY10" s="434"/>
      <c r="AZ10" s="435"/>
      <c r="BA10" s="435"/>
      <c r="BB10" s="435"/>
      <c r="BC10" s="73"/>
      <c r="BD10" s="73" t="s">
        <v>83</v>
      </c>
      <c r="BE10" s="73"/>
      <c r="BF10" s="73"/>
      <c r="BG10" s="73"/>
      <c r="BH10" s="73"/>
      <c r="BI10" s="424"/>
      <c r="BJ10" s="424"/>
      <c r="BK10" s="424"/>
      <c r="BL10" s="424"/>
      <c r="BM10" s="424"/>
    </row>
    <row r="11" spans="1:65" s="64" customFormat="1" ht="15" customHeight="1" x14ac:dyDescent="0.25">
      <c r="B11" s="77"/>
      <c r="C11" s="348" t="s">
        <v>120</v>
      </c>
      <c r="D11" s="348"/>
      <c r="E11" s="82"/>
      <c r="F11" s="83"/>
      <c r="G11" s="83"/>
      <c r="H11" s="73" t="s">
        <v>103</v>
      </c>
      <c r="I11" s="73"/>
      <c r="J11" s="148">
        <f>D69</f>
        <v>0</v>
      </c>
      <c r="K11" s="73" t="s">
        <v>84</v>
      </c>
      <c r="L11" s="73"/>
      <c r="M11" s="99"/>
      <c r="N11" s="81"/>
      <c r="O11" s="81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81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73"/>
      <c r="BG11" s="73"/>
      <c r="BH11" s="73"/>
      <c r="BI11" s="73"/>
      <c r="BJ11" s="73"/>
      <c r="BK11" s="73"/>
      <c r="BL11" s="73"/>
      <c r="BM11" s="113" t="s">
        <v>84</v>
      </c>
    </row>
    <row r="12" spans="1:65" s="64" customFormat="1" ht="15" customHeight="1" x14ac:dyDescent="0.25">
      <c r="B12" s="77"/>
      <c r="C12" s="84"/>
      <c r="D12" s="170"/>
      <c r="E12" s="82"/>
      <c r="F12" s="83"/>
      <c r="G12" s="83"/>
      <c r="H12" s="73"/>
      <c r="I12" s="73"/>
      <c r="J12" s="73"/>
      <c r="K12" s="73"/>
      <c r="L12" s="73"/>
      <c r="M12" s="81"/>
      <c r="N12" s="81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81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3"/>
      <c r="BF12" s="73"/>
      <c r="BG12" s="73"/>
      <c r="BH12" s="73"/>
      <c r="BI12" s="73"/>
      <c r="BJ12" s="73"/>
      <c r="BK12" s="73"/>
      <c r="BL12" s="68"/>
    </row>
    <row r="13" spans="1:65" ht="15.75" x14ac:dyDescent="0.25">
      <c r="E13" s="58"/>
      <c r="K13" s="48"/>
      <c r="L13" s="4"/>
      <c r="M13" s="6"/>
      <c r="N13" s="6"/>
    </row>
    <row r="14" spans="1:65" ht="16.5" thickBot="1" x14ac:dyDescent="0.3">
      <c r="E14" s="58"/>
      <c r="K14" s="48"/>
      <c r="L14" s="4"/>
      <c r="M14" s="6"/>
      <c r="N14" s="6"/>
    </row>
    <row r="15" spans="1:65" ht="12.75" customHeight="1" thickBot="1" x14ac:dyDescent="0.25">
      <c r="A15" s="427" t="s">
        <v>85</v>
      </c>
      <c r="B15" s="428"/>
      <c r="C15" s="415" t="s">
        <v>86</v>
      </c>
      <c r="D15" s="417" t="s">
        <v>93</v>
      </c>
      <c r="E15" s="425" t="s">
        <v>87</v>
      </c>
      <c r="F15" s="429" t="s">
        <v>88</v>
      </c>
      <c r="G15" s="430"/>
      <c r="H15" s="431"/>
      <c r="I15" s="431"/>
      <c r="J15" s="432"/>
      <c r="K15" s="401" t="s">
        <v>92</v>
      </c>
      <c r="L15" s="436" t="s">
        <v>89</v>
      </c>
      <c r="M15" s="320"/>
      <c r="N15" s="320"/>
    </row>
    <row r="16" spans="1:65" ht="218.25" customHeight="1" x14ac:dyDescent="0.2">
      <c r="A16" s="114" t="s">
        <v>90</v>
      </c>
      <c r="B16" s="115" t="s">
        <v>91</v>
      </c>
      <c r="C16" s="416"/>
      <c r="D16" s="418"/>
      <c r="E16" s="426"/>
      <c r="F16" s="116" t="s">
        <v>32</v>
      </c>
      <c r="G16" s="117" t="s">
        <v>35</v>
      </c>
      <c r="H16" s="118" t="s">
        <v>36</v>
      </c>
      <c r="I16" s="118" t="s">
        <v>50</v>
      </c>
      <c r="J16" s="118" t="s">
        <v>37</v>
      </c>
      <c r="K16" s="402"/>
      <c r="L16" s="436"/>
      <c r="M16" s="320"/>
      <c r="N16" s="320"/>
    </row>
    <row r="17" spans="1:14" x14ac:dyDescent="0.2">
      <c r="A17" s="119">
        <v>1</v>
      </c>
      <c r="B17" s="120">
        <v>2</v>
      </c>
      <c r="C17" s="289">
        <v>3</v>
      </c>
      <c r="D17" s="290">
        <v>4</v>
      </c>
      <c r="E17" s="289">
        <v>5</v>
      </c>
      <c r="F17" s="120">
        <v>6</v>
      </c>
      <c r="G17" s="120">
        <v>7</v>
      </c>
      <c r="H17" s="289">
        <v>8</v>
      </c>
      <c r="I17" s="289">
        <v>9</v>
      </c>
      <c r="J17" s="289">
        <v>10</v>
      </c>
      <c r="K17" s="291">
        <v>11</v>
      </c>
      <c r="L17" s="292">
        <v>12</v>
      </c>
      <c r="M17" s="89"/>
      <c r="N17" s="6"/>
    </row>
    <row r="18" spans="1:14" x14ac:dyDescent="0.2">
      <c r="A18" s="122"/>
      <c r="B18" s="123"/>
      <c r="C18" s="125" t="s">
        <v>3</v>
      </c>
      <c r="D18" s="202">
        <f>Интернат!D17</f>
        <v>0</v>
      </c>
      <c r="E18" s="124">
        <f>Интернат!E17</f>
        <v>0</v>
      </c>
      <c r="F18" s="296">
        <f>Интернат!F17</f>
        <v>0</v>
      </c>
      <c r="G18" s="296">
        <f>Интернат!G17</f>
        <v>0</v>
      </c>
      <c r="H18" s="296">
        <f>Интернат!H17</f>
        <v>0</v>
      </c>
      <c r="I18" s="296">
        <f>Интернат!I17</f>
        <v>0</v>
      </c>
      <c r="J18" s="296">
        <f>Интернат!J17</f>
        <v>0</v>
      </c>
      <c r="K18" s="293">
        <f t="shared" ref="K18:K58" si="0">SUM(E18:J18)</f>
        <v>0</v>
      </c>
      <c r="L18" s="124"/>
    </row>
    <row r="19" spans="1:14" x14ac:dyDescent="0.2">
      <c r="A19" s="122"/>
      <c r="B19" s="123"/>
      <c r="C19" s="125" t="s">
        <v>62</v>
      </c>
      <c r="D19" s="202">
        <f>Интернат!D18</f>
        <v>0</v>
      </c>
      <c r="E19" s="124">
        <f>Интернат!E18</f>
        <v>0</v>
      </c>
      <c r="F19" s="296">
        <f>Интернат!F18</f>
        <v>0</v>
      </c>
      <c r="G19" s="296">
        <f>Интернат!G18</f>
        <v>0</v>
      </c>
      <c r="H19" s="296">
        <f>Интернат!H18</f>
        <v>0</v>
      </c>
      <c r="I19" s="296">
        <f>Интернат!I18</f>
        <v>0</v>
      </c>
      <c r="J19" s="296">
        <f>Интернат!J18</f>
        <v>0</v>
      </c>
      <c r="K19" s="293">
        <f t="shared" si="0"/>
        <v>0</v>
      </c>
      <c r="L19" s="124"/>
    </row>
    <row r="20" spans="1:14" x14ac:dyDescent="0.2">
      <c r="A20" s="122"/>
      <c r="B20" s="123"/>
      <c r="C20" s="125" t="s">
        <v>7</v>
      </c>
      <c r="D20" s="202">
        <f>Интернат!D43</f>
        <v>0</v>
      </c>
      <c r="E20" s="124">
        <f>Интернат!E43</f>
        <v>0</v>
      </c>
      <c r="F20" s="124">
        <f>Интернат!F43</f>
        <v>0</v>
      </c>
      <c r="G20" s="124">
        <f>Интернат!G43</f>
        <v>0</v>
      </c>
      <c r="H20" s="124">
        <f>Интернат!H43</f>
        <v>0</v>
      </c>
      <c r="I20" s="124">
        <f>Интернат!I43</f>
        <v>0</v>
      </c>
      <c r="J20" s="124">
        <f>Интернат!J43</f>
        <v>0</v>
      </c>
      <c r="K20" s="293">
        <f>Интернат!K43</f>
        <v>0</v>
      </c>
      <c r="L20" s="126"/>
    </row>
    <row r="21" spans="1:14" x14ac:dyDescent="0.2">
      <c r="A21" s="122"/>
      <c r="B21" s="123"/>
      <c r="C21" s="125" t="s">
        <v>4</v>
      </c>
      <c r="D21" s="202">
        <f>Интернат!D20+Интернат!D42</f>
        <v>0</v>
      </c>
      <c r="E21" s="297">
        <f>Интернат!E20+Интернат!E42</f>
        <v>0</v>
      </c>
      <c r="F21" s="297">
        <f>Интернат!F20+Интернат!F42</f>
        <v>0</v>
      </c>
      <c r="G21" s="297">
        <f>Интернат!G20+Интернат!G42</f>
        <v>0</v>
      </c>
      <c r="H21" s="297">
        <f>Интернат!H20+Интернат!H42</f>
        <v>0</v>
      </c>
      <c r="I21" s="297">
        <f>Интернат!I20+Интернат!I42</f>
        <v>0</v>
      </c>
      <c r="J21" s="297">
        <f>Интернат!J20+Интернат!J42</f>
        <v>0</v>
      </c>
      <c r="K21" s="293">
        <f>E21+F21+G21+H21+I21</f>
        <v>0</v>
      </c>
      <c r="L21" s="126"/>
    </row>
    <row r="22" spans="1:14" x14ac:dyDescent="0.2">
      <c r="A22" s="122"/>
      <c r="B22" s="123"/>
      <c r="C22" s="125" t="s">
        <v>41</v>
      </c>
      <c r="D22" s="202">
        <f>Интернат!D21</f>
        <v>0</v>
      </c>
      <c r="E22" s="124">
        <f>Интернат!E21</f>
        <v>0</v>
      </c>
      <c r="F22" s="296">
        <f>Интернат!F21</f>
        <v>0</v>
      </c>
      <c r="G22" s="296">
        <f>Интернат!G21</f>
        <v>0</v>
      </c>
      <c r="H22" s="296">
        <f>Интернат!H21</f>
        <v>0</v>
      </c>
      <c r="I22" s="296">
        <f>Интернат!I21</f>
        <v>0</v>
      </c>
      <c r="J22" s="296">
        <f>Интернат!J21</f>
        <v>0</v>
      </c>
      <c r="K22" s="293">
        <f t="shared" si="0"/>
        <v>0</v>
      </c>
      <c r="L22" s="124"/>
    </row>
    <row r="23" spans="1:14" x14ac:dyDescent="0.2">
      <c r="A23" s="396"/>
      <c r="B23" s="397"/>
      <c r="C23" s="398" t="s">
        <v>66</v>
      </c>
      <c r="D23" s="202">
        <f>Интернат!D22</f>
        <v>0</v>
      </c>
      <c r="E23" s="400">
        <f>Интернат!E22</f>
        <v>0</v>
      </c>
      <c r="F23" s="400">
        <f>Интернат!F22</f>
        <v>0</v>
      </c>
      <c r="G23" s="400">
        <f>Интернат!G22</f>
        <v>0</v>
      </c>
      <c r="H23" s="400">
        <f>Интернат!H22</f>
        <v>0</v>
      </c>
      <c r="I23" s="400">
        <f>Интернат!I22</f>
        <v>0</v>
      </c>
      <c r="J23" s="400">
        <f>Интернат!J22</f>
        <v>0</v>
      </c>
      <c r="K23" s="419">
        <f t="shared" ref="K23" si="1">SUM(E23:J23)</f>
        <v>0</v>
      </c>
      <c r="L23" s="400"/>
    </row>
    <row r="24" spans="1:14" ht="12.75" customHeight="1" x14ac:dyDescent="0.2">
      <c r="A24" s="396"/>
      <c r="B24" s="396"/>
      <c r="C24" s="399"/>
      <c r="D24" s="202">
        <f>Интернат!D23</f>
        <v>0</v>
      </c>
      <c r="E24" s="400"/>
      <c r="F24" s="400"/>
      <c r="G24" s="400"/>
      <c r="H24" s="400"/>
      <c r="I24" s="400"/>
      <c r="J24" s="400"/>
      <c r="K24" s="420"/>
      <c r="L24" s="396"/>
    </row>
    <row r="25" spans="1:14" x14ac:dyDescent="0.2">
      <c r="A25" s="122"/>
      <c r="B25" s="123"/>
      <c r="C25" s="125" t="s">
        <v>114</v>
      </c>
      <c r="D25" s="202">
        <f>Интернат!D24</f>
        <v>0</v>
      </c>
      <c r="E25" s="124">
        <f>Интернат!E24</f>
        <v>0</v>
      </c>
      <c r="F25" s="296">
        <f>Интернат!F24</f>
        <v>0</v>
      </c>
      <c r="G25" s="296">
        <f>Интернат!G24</f>
        <v>0</v>
      </c>
      <c r="H25" s="296">
        <f>Интернат!H24</f>
        <v>0</v>
      </c>
      <c r="I25" s="296">
        <f>Интернат!I24</f>
        <v>0</v>
      </c>
      <c r="J25" s="296">
        <f>Интернат!J24</f>
        <v>0</v>
      </c>
      <c r="K25" s="293">
        <f t="shared" si="0"/>
        <v>0</v>
      </c>
      <c r="L25" s="124"/>
    </row>
    <row r="26" spans="1:14" x14ac:dyDescent="0.2">
      <c r="A26" s="122"/>
      <c r="B26" s="123"/>
      <c r="C26" s="125" t="s">
        <v>47</v>
      </c>
      <c r="D26" s="202">
        <f>Интернат!D25</f>
        <v>0</v>
      </c>
      <c r="E26" s="124">
        <f>Интернат!E25</f>
        <v>0</v>
      </c>
      <c r="F26" s="296">
        <f>Интернат!F25</f>
        <v>0</v>
      </c>
      <c r="G26" s="296">
        <f>Интернат!G25</f>
        <v>0</v>
      </c>
      <c r="H26" s="296">
        <f>Интернат!H25</f>
        <v>0</v>
      </c>
      <c r="I26" s="296">
        <f>Интернат!I25</f>
        <v>0</v>
      </c>
      <c r="J26" s="296">
        <f>Интернат!J25</f>
        <v>0</v>
      </c>
      <c r="K26" s="293">
        <f t="shared" si="0"/>
        <v>0</v>
      </c>
      <c r="L26" s="124"/>
    </row>
    <row r="27" spans="1:14" x14ac:dyDescent="0.2">
      <c r="A27" s="122"/>
      <c r="B27" s="123"/>
      <c r="C27" s="125" t="s">
        <v>9</v>
      </c>
      <c r="D27" s="202">
        <f>Интернат!D26</f>
        <v>0</v>
      </c>
      <c r="E27" s="124">
        <f>Интернат!E26</f>
        <v>0</v>
      </c>
      <c r="F27" s="296">
        <f>Интернат!F26</f>
        <v>0</v>
      </c>
      <c r="G27" s="296">
        <f>Интернат!G26</f>
        <v>0</v>
      </c>
      <c r="H27" s="296">
        <f>Интернат!H26</f>
        <v>0</v>
      </c>
      <c r="I27" s="296">
        <f>Интернат!I26</f>
        <v>0</v>
      </c>
      <c r="J27" s="296">
        <f>Интернат!J26</f>
        <v>0</v>
      </c>
      <c r="K27" s="293">
        <f t="shared" si="0"/>
        <v>0</v>
      </c>
      <c r="L27" s="124"/>
    </row>
    <row r="28" spans="1:14" x14ac:dyDescent="0.2">
      <c r="A28" s="122"/>
      <c r="B28" s="123"/>
      <c r="C28" s="125" t="s">
        <v>5</v>
      </c>
      <c r="D28" s="202">
        <f>Интернат!D27</f>
        <v>0</v>
      </c>
      <c r="E28" s="124">
        <f>Интернат!E27</f>
        <v>0</v>
      </c>
      <c r="F28" s="296">
        <f>Интернат!F27</f>
        <v>0</v>
      </c>
      <c r="G28" s="296">
        <f>Интернат!G27</f>
        <v>0</v>
      </c>
      <c r="H28" s="296">
        <f>Интернат!H27</f>
        <v>0</v>
      </c>
      <c r="I28" s="296">
        <f>Интернат!I27</f>
        <v>0</v>
      </c>
      <c r="J28" s="296">
        <f>Интернат!J27</f>
        <v>0</v>
      </c>
      <c r="K28" s="293">
        <f t="shared" si="0"/>
        <v>0</v>
      </c>
      <c r="L28" s="124"/>
    </row>
    <row r="29" spans="1:14" x14ac:dyDescent="0.2">
      <c r="A29" s="122"/>
      <c r="B29" s="123"/>
      <c r="C29" s="125" t="s">
        <v>10</v>
      </c>
      <c r="D29" s="202">
        <f>Интернат!D28</f>
        <v>0</v>
      </c>
      <c r="E29" s="124">
        <f>Интернат!E28</f>
        <v>0</v>
      </c>
      <c r="F29" s="296">
        <f>Интернат!F28</f>
        <v>0</v>
      </c>
      <c r="G29" s="296">
        <f>Интернат!G28</f>
        <v>0</v>
      </c>
      <c r="H29" s="296">
        <f>Интернат!H28</f>
        <v>0</v>
      </c>
      <c r="I29" s="296">
        <f>Интернат!I28</f>
        <v>0</v>
      </c>
      <c r="J29" s="296">
        <f>Интернат!J28</f>
        <v>0</v>
      </c>
      <c r="K29" s="293">
        <f t="shared" si="0"/>
        <v>0</v>
      </c>
      <c r="L29" s="124"/>
    </row>
    <row r="30" spans="1:14" x14ac:dyDescent="0.2">
      <c r="A30" s="122"/>
      <c r="B30" s="123"/>
      <c r="C30" s="127" t="s">
        <v>16</v>
      </c>
      <c r="D30" s="202">
        <f>Интернат!D29</f>
        <v>0</v>
      </c>
      <c r="E30" s="124">
        <f>Интернат!E29</f>
        <v>0</v>
      </c>
      <c r="F30" s="296">
        <f>Интернат!F29</f>
        <v>0</v>
      </c>
      <c r="G30" s="296">
        <f>Интернат!G29</f>
        <v>0</v>
      </c>
      <c r="H30" s="296">
        <f>Интернат!H29</f>
        <v>0</v>
      </c>
      <c r="I30" s="296">
        <f>Интернат!I29</f>
        <v>0</v>
      </c>
      <c r="J30" s="296">
        <f>Интернат!J29</f>
        <v>0</v>
      </c>
      <c r="K30" s="293">
        <f t="shared" si="0"/>
        <v>0</v>
      </c>
      <c r="L30" s="124"/>
    </row>
    <row r="31" spans="1:14" x14ac:dyDescent="0.2">
      <c r="A31" s="122"/>
      <c r="B31" s="123"/>
      <c r="C31" s="128" t="s">
        <v>15</v>
      </c>
      <c r="D31" s="202">
        <f>Интернат!D45</f>
        <v>0</v>
      </c>
      <c r="E31" s="124">
        <f>Интернат!E45</f>
        <v>0</v>
      </c>
      <c r="F31" s="296">
        <f>Интернат!F45</f>
        <v>0</v>
      </c>
      <c r="G31" s="296">
        <f>Интернат!G45</f>
        <v>0</v>
      </c>
      <c r="H31" s="296">
        <f>Интернат!H45</f>
        <v>0</v>
      </c>
      <c r="I31" s="296">
        <f>Интернат!I45</f>
        <v>0</v>
      </c>
      <c r="J31" s="296">
        <f>Интернат!J45</f>
        <v>0</v>
      </c>
      <c r="K31" s="293">
        <f t="shared" si="0"/>
        <v>0</v>
      </c>
      <c r="L31" s="124"/>
    </row>
    <row r="32" spans="1:14" x14ac:dyDescent="0.2">
      <c r="A32" s="122"/>
      <c r="B32" s="123"/>
      <c r="C32" s="127" t="s">
        <v>27</v>
      </c>
      <c r="D32" s="202">
        <f>Интернат!D46</f>
        <v>0</v>
      </c>
      <c r="E32" s="124">
        <f>Интернат!E46</f>
        <v>0</v>
      </c>
      <c r="F32" s="296">
        <f>Интернат!F46</f>
        <v>0</v>
      </c>
      <c r="G32" s="296">
        <f>Интернат!G46</f>
        <v>0</v>
      </c>
      <c r="H32" s="296">
        <f>Интернат!H46</f>
        <v>0</v>
      </c>
      <c r="I32" s="296">
        <f>Интернат!I46</f>
        <v>0</v>
      </c>
      <c r="J32" s="296">
        <f>Интернат!J46</f>
        <v>0</v>
      </c>
      <c r="K32" s="293">
        <f t="shared" si="0"/>
        <v>0</v>
      </c>
      <c r="L32" s="124"/>
    </row>
    <row r="33" spans="1:12" x14ac:dyDescent="0.2">
      <c r="A33" s="122"/>
      <c r="B33" s="123"/>
      <c r="C33" s="127" t="s">
        <v>14</v>
      </c>
      <c r="D33" s="202">
        <f>Интернат!D47</f>
        <v>0</v>
      </c>
      <c r="E33" s="124">
        <f>Интернат!E47</f>
        <v>0</v>
      </c>
      <c r="F33" s="296">
        <f>Интернат!F47</f>
        <v>0</v>
      </c>
      <c r="G33" s="296">
        <f>Интернат!G47</f>
        <v>0</v>
      </c>
      <c r="H33" s="296">
        <f>Интернат!H47</f>
        <v>0</v>
      </c>
      <c r="I33" s="296">
        <f>Интернат!I47</f>
        <v>0</v>
      </c>
      <c r="J33" s="296">
        <f>Интернат!J47</f>
        <v>0</v>
      </c>
      <c r="K33" s="293">
        <f t="shared" si="0"/>
        <v>0</v>
      </c>
      <c r="L33" s="124"/>
    </row>
    <row r="34" spans="1:12" x14ac:dyDescent="0.2">
      <c r="A34" s="122"/>
      <c r="B34" s="123"/>
      <c r="C34" s="129" t="s">
        <v>48</v>
      </c>
      <c r="D34" s="202">
        <f>Интернат!D48</f>
        <v>0</v>
      </c>
      <c r="E34" s="124">
        <f>Интернат!E48</f>
        <v>0</v>
      </c>
      <c r="F34" s="296">
        <f>Интернат!F48</f>
        <v>0</v>
      </c>
      <c r="G34" s="296">
        <f>Интернат!G48</f>
        <v>0</v>
      </c>
      <c r="H34" s="296">
        <f>Интернат!H48</f>
        <v>0</v>
      </c>
      <c r="I34" s="296">
        <f>Интернат!I48</f>
        <v>0</v>
      </c>
      <c r="J34" s="296">
        <f>Интернат!J48</f>
        <v>0</v>
      </c>
      <c r="K34" s="293">
        <f t="shared" si="0"/>
        <v>0</v>
      </c>
      <c r="L34" s="124"/>
    </row>
    <row r="35" spans="1:12" x14ac:dyDescent="0.2">
      <c r="A35" s="122"/>
      <c r="B35" s="123"/>
      <c r="C35" s="129" t="str">
        <f>Интернат!C49</f>
        <v>Медсестра по массажу, физотерапии, ортоптиски</v>
      </c>
      <c r="D35" s="202">
        <f>Интернат!D49</f>
        <v>0</v>
      </c>
      <c r="E35" s="124">
        <f>Интернат!E49</f>
        <v>0</v>
      </c>
      <c r="F35" s="296">
        <f>Интернат!F49</f>
        <v>0</v>
      </c>
      <c r="G35" s="296">
        <f>Интернат!G49</f>
        <v>0</v>
      </c>
      <c r="H35" s="296">
        <f>Интернат!H49</f>
        <v>0</v>
      </c>
      <c r="I35" s="296">
        <f>Интернат!I49</f>
        <v>0</v>
      </c>
      <c r="J35" s="296">
        <f>Интернат!J49</f>
        <v>0</v>
      </c>
      <c r="K35" s="293">
        <f t="shared" si="0"/>
        <v>0</v>
      </c>
      <c r="L35" s="124"/>
    </row>
    <row r="36" spans="1:12" hidden="1" x14ac:dyDescent="0.2">
      <c r="A36" s="122"/>
      <c r="B36" s="123"/>
      <c r="C36" s="128" t="s">
        <v>61</v>
      </c>
      <c r="D36" s="202"/>
      <c r="E36" s="124"/>
      <c r="F36" s="298"/>
      <c r="G36" s="298"/>
      <c r="H36" s="298"/>
      <c r="I36" s="298"/>
      <c r="J36" s="298"/>
      <c r="K36" s="293">
        <f t="shared" si="0"/>
        <v>0</v>
      </c>
      <c r="L36" s="124"/>
    </row>
    <row r="37" spans="1:12" x14ac:dyDescent="0.2">
      <c r="A37" s="122"/>
      <c r="B37" s="123"/>
      <c r="C37" s="128" t="s">
        <v>102</v>
      </c>
      <c r="D37" s="202">
        <f>Интернат!D50</f>
        <v>0</v>
      </c>
      <c r="E37" s="124">
        <f>Интернат!E50</f>
        <v>0</v>
      </c>
      <c r="F37" s="124">
        <f>Интернат!F50</f>
        <v>0</v>
      </c>
      <c r="G37" s="124">
        <f>Интернат!G50</f>
        <v>0</v>
      </c>
      <c r="H37" s="124">
        <f>Интернат!H50</f>
        <v>0</v>
      </c>
      <c r="I37" s="124">
        <f>Интернат!I50</f>
        <v>0</v>
      </c>
      <c r="J37" s="124">
        <f>Интернат!J50</f>
        <v>0</v>
      </c>
      <c r="K37" s="293">
        <f t="shared" si="0"/>
        <v>0</v>
      </c>
      <c r="L37" s="124"/>
    </row>
    <row r="38" spans="1:12" ht="13.5" customHeight="1" x14ac:dyDescent="0.2">
      <c r="A38" s="122"/>
      <c r="B38" s="123"/>
      <c r="C38" s="128" t="s">
        <v>63</v>
      </c>
      <c r="D38" s="202">
        <f>Интернат!D51</f>
        <v>0</v>
      </c>
      <c r="E38" s="297">
        <f>Интернат!E51</f>
        <v>0</v>
      </c>
      <c r="F38" s="296">
        <f>Интернат!F51</f>
        <v>0</v>
      </c>
      <c r="G38" s="296">
        <f>Интернат!G51</f>
        <v>0</v>
      </c>
      <c r="H38" s="296">
        <f>Интернат!H51</f>
        <v>0</v>
      </c>
      <c r="I38" s="296">
        <f>Интернат!I51</f>
        <v>0</v>
      </c>
      <c r="J38" s="296">
        <f>Интернат!J51</f>
        <v>0</v>
      </c>
      <c r="K38" s="293">
        <f>SUM(E38:J38)</f>
        <v>0</v>
      </c>
      <c r="L38" s="124"/>
    </row>
    <row r="39" spans="1:12" ht="14.25" customHeight="1" x14ac:dyDescent="0.2">
      <c r="A39" s="122"/>
      <c r="B39" s="123"/>
      <c r="C39" s="128" t="s">
        <v>12</v>
      </c>
      <c r="D39" s="203">
        <f>Интернат!D32</f>
        <v>0</v>
      </c>
      <c r="E39" s="299">
        <f>Интернат!E32</f>
        <v>0</v>
      </c>
      <c r="F39" s="299">
        <f>Интернат!F32</f>
        <v>0</v>
      </c>
      <c r="G39" s="299">
        <f>Интернат!G32</f>
        <v>0</v>
      </c>
      <c r="H39" s="299">
        <f>Интернат!H32</f>
        <v>0</v>
      </c>
      <c r="I39" s="299">
        <f>Интернат!I32</f>
        <v>0</v>
      </c>
      <c r="J39" s="299">
        <f>Интернат!J32</f>
        <v>0</v>
      </c>
      <c r="K39" s="293">
        <f>SUM(E39:J39)</f>
        <v>0</v>
      </c>
      <c r="L39" s="124"/>
    </row>
    <row r="40" spans="1:12" x14ac:dyDescent="0.2">
      <c r="A40" s="122"/>
      <c r="B40" s="123"/>
      <c r="C40" s="129" t="s">
        <v>45</v>
      </c>
      <c r="D40" s="202">
        <f>Интернат!D53</f>
        <v>0</v>
      </c>
      <c r="E40" s="124">
        <f>Интернат!E53</f>
        <v>0</v>
      </c>
      <c r="F40" s="296">
        <f>Интернат!F53</f>
        <v>0</v>
      </c>
      <c r="G40" s="296">
        <f>Интернат!G53</f>
        <v>0</v>
      </c>
      <c r="H40" s="296">
        <f>Интернат!H53</f>
        <v>0</v>
      </c>
      <c r="I40" s="296">
        <f>Интернат!I53</f>
        <v>0</v>
      </c>
      <c r="J40" s="296">
        <f>Интернат!J53</f>
        <v>0</v>
      </c>
      <c r="K40" s="293">
        <f t="shared" ref="K40:K41" si="2">SUM(E40:J40)</f>
        <v>0</v>
      </c>
      <c r="L40" s="124"/>
    </row>
    <row r="41" spans="1:12" x14ac:dyDescent="0.2">
      <c r="A41" s="122"/>
      <c r="B41" s="123"/>
      <c r="C41" s="128" t="s">
        <v>28</v>
      </c>
      <c r="D41" s="203">
        <f>Интернат!D34+Интернат!D54</f>
        <v>0</v>
      </c>
      <c r="E41" s="300">
        <f>Интернат!E34+Интернат!E54</f>
        <v>0</v>
      </c>
      <c r="F41" s="300">
        <f>Интернат!F34+Интернат!F54</f>
        <v>0</v>
      </c>
      <c r="G41" s="300">
        <f>Интернат!G34+Интернат!G54</f>
        <v>0</v>
      </c>
      <c r="H41" s="300">
        <f>Интернат!H34+Интернат!H54</f>
        <v>0</v>
      </c>
      <c r="I41" s="300">
        <f>Интернат!I34+Интернат!I54</f>
        <v>0</v>
      </c>
      <c r="J41" s="300">
        <f>Интернат!J34+Интернат!J54</f>
        <v>0</v>
      </c>
      <c r="K41" s="293">
        <f t="shared" si="2"/>
        <v>0</v>
      </c>
      <c r="L41" s="124"/>
    </row>
    <row r="42" spans="1:12" x14ac:dyDescent="0.2">
      <c r="A42" s="122"/>
      <c r="B42" s="123"/>
      <c r="C42" s="128" t="s">
        <v>29</v>
      </c>
      <c r="D42" s="202">
        <f>Интернат!D31</f>
        <v>0</v>
      </c>
      <c r="E42" s="124">
        <f>Интернат!E31</f>
        <v>0</v>
      </c>
      <c r="F42" s="124">
        <f>Интернат!F31</f>
        <v>0</v>
      </c>
      <c r="G42" s="124">
        <f>Интернат!G31</f>
        <v>0</v>
      </c>
      <c r="H42" s="124">
        <f>Интернат!H31</f>
        <v>0</v>
      </c>
      <c r="I42" s="124">
        <f>Интернат!I31</f>
        <v>0</v>
      </c>
      <c r="J42" s="124">
        <f>Интернат!J31</f>
        <v>0</v>
      </c>
      <c r="K42" s="293">
        <f t="shared" si="0"/>
        <v>0</v>
      </c>
      <c r="L42" s="124"/>
    </row>
    <row r="43" spans="1:12" x14ac:dyDescent="0.2">
      <c r="A43" s="122"/>
      <c r="B43" s="123"/>
      <c r="C43" s="128" t="s">
        <v>26</v>
      </c>
      <c r="D43" s="203">
        <f>Интернат!D33+Интернат!D56</f>
        <v>0</v>
      </c>
      <c r="E43" s="300">
        <f>Интернат!E33+Интернат!E56</f>
        <v>0</v>
      </c>
      <c r="F43" s="300">
        <f>Интернат!F33+Интернат!F56</f>
        <v>0</v>
      </c>
      <c r="G43" s="300">
        <f>Интернат!G33+Интернат!G56</f>
        <v>0</v>
      </c>
      <c r="H43" s="300">
        <f>Интернат!H33+Интернат!H56</f>
        <v>0</v>
      </c>
      <c r="I43" s="300">
        <f>Интернат!I33+Интернат!I56</f>
        <v>0</v>
      </c>
      <c r="J43" s="300">
        <f>Интернат!J33+Интернат!J56</f>
        <v>0</v>
      </c>
      <c r="K43" s="293">
        <f t="shared" si="0"/>
        <v>0</v>
      </c>
      <c r="L43" s="130"/>
    </row>
    <row r="44" spans="1:12" ht="14.25" customHeight="1" x14ac:dyDescent="0.2">
      <c r="A44" s="122"/>
      <c r="B44" s="123"/>
      <c r="C44" s="128" t="s">
        <v>70</v>
      </c>
      <c r="D44" s="202">
        <f>Интернат!D57</f>
        <v>0</v>
      </c>
      <c r="E44" s="124">
        <f>Интернат!E57</f>
        <v>0</v>
      </c>
      <c r="F44" s="296">
        <f>Интернат!F57</f>
        <v>0</v>
      </c>
      <c r="G44" s="296">
        <f>Интернат!G57</f>
        <v>0</v>
      </c>
      <c r="H44" s="296">
        <f>Интернат!H57</f>
        <v>0</v>
      </c>
      <c r="I44" s="296">
        <f>Интернат!I57</f>
        <v>0</v>
      </c>
      <c r="J44" s="296">
        <f>Интернат!J57</f>
        <v>0</v>
      </c>
      <c r="K44" s="293">
        <f t="shared" si="0"/>
        <v>0</v>
      </c>
      <c r="L44" s="124"/>
    </row>
    <row r="45" spans="1:12" x14ac:dyDescent="0.2">
      <c r="A45" s="122"/>
      <c r="B45" s="123"/>
      <c r="C45" s="128" t="s">
        <v>13</v>
      </c>
      <c r="D45" s="202">
        <f>Интернат!D35+Интернат!D58</f>
        <v>0</v>
      </c>
      <c r="E45" s="124">
        <f>Интернат!E35+Интернат!E58</f>
        <v>0</v>
      </c>
      <c r="F45" s="296">
        <f>Интернат!F35+Интернат!F58</f>
        <v>0</v>
      </c>
      <c r="G45" s="296">
        <f>Интернат!G35+Интернат!G58</f>
        <v>0</v>
      </c>
      <c r="H45" s="296">
        <f>Интернат!H35+Интернат!H58</f>
        <v>0</v>
      </c>
      <c r="I45" s="296">
        <f>Интернат!I35+Интернат!I58</f>
        <v>0</v>
      </c>
      <c r="J45" s="296">
        <f>Интернат!J35+Интернат!J58</f>
        <v>0</v>
      </c>
      <c r="K45" s="294">
        <f t="shared" si="0"/>
        <v>0</v>
      </c>
      <c r="L45" s="130"/>
    </row>
    <row r="46" spans="1:12" x14ac:dyDescent="0.2">
      <c r="A46" s="122"/>
      <c r="B46" s="123"/>
      <c r="C46" s="128" t="s">
        <v>20</v>
      </c>
      <c r="D46" s="203">
        <f>Интернат!D60</f>
        <v>0</v>
      </c>
      <c r="E46" s="299">
        <f>Интернат!E60</f>
        <v>0</v>
      </c>
      <c r="F46" s="299">
        <f>Интернат!F60</f>
        <v>0</v>
      </c>
      <c r="G46" s="299">
        <f>Интернат!G60</f>
        <v>0</v>
      </c>
      <c r="H46" s="299">
        <f>Интернат!H60</f>
        <v>0</v>
      </c>
      <c r="I46" s="299">
        <f>Интернат!I60</f>
        <v>0</v>
      </c>
      <c r="J46" s="299">
        <f>Интернат!J60</f>
        <v>0</v>
      </c>
      <c r="K46" s="293">
        <f t="shared" si="0"/>
        <v>0</v>
      </c>
      <c r="L46" s="124"/>
    </row>
    <row r="47" spans="1:12" x14ac:dyDescent="0.2">
      <c r="A47" s="122"/>
      <c r="B47" s="123"/>
      <c r="C47" s="128" t="s">
        <v>21</v>
      </c>
      <c r="D47" s="203">
        <f>Интернат!D61</f>
        <v>0</v>
      </c>
      <c r="E47" s="299">
        <f>Интернат!E61</f>
        <v>0</v>
      </c>
      <c r="F47" s="301">
        <f>Интернат!F61</f>
        <v>0</v>
      </c>
      <c r="G47" s="301">
        <f>Интернат!G61</f>
        <v>0</v>
      </c>
      <c r="H47" s="301">
        <f>Интернат!H61</f>
        <v>0</v>
      </c>
      <c r="I47" s="301">
        <f>Интернат!I61</f>
        <v>0</v>
      </c>
      <c r="J47" s="301">
        <f>Интернат!J61</f>
        <v>0</v>
      </c>
      <c r="K47" s="293">
        <f t="shared" si="0"/>
        <v>0</v>
      </c>
      <c r="L47" s="124"/>
    </row>
    <row r="48" spans="1:12" ht="13.5" customHeight="1" x14ac:dyDescent="0.2">
      <c r="A48" s="122"/>
      <c r="B48" s="123"/>
      <c r="C48" s="129" t="s">
        <v>22</v>
      </c>
      <c r="D48" s="203">
        <f>Интернат!D62</f>
        <v>0</v>
      </c>
      <c r="E48" s="299">
        <f>Интернат!E62</f>
        <v>0</v>
      </c>
      <c r="F48" s="301">
        <f>Интернат!F62</f>
        <v>0</v>
      </c>
      <c r="G48" s="301">
        <f>Интернат!G62</f>
        <v>0</v>
      </c>
      <c r="H48" s="301">
        <f>Интернат!H62</f>
        <v>0</v>
      </c>
      <c r="I48" s="301">
        <f>Интернат!I62</f>
        <v>0</v>
      </c>
      <c r="J48" s="301">
        <f>Интернат!J62</f>
        <v>0</v>
      </c>
      <c r="K48" s="293">
        <f t="shared" si="0"/>
        <v>0</v>
      </c>
      <c r="L48" s="124"/>
    </row>
    <row r="49" spans="1:13" x14ac:dyDescent="0.2">
      <c r="A49" s="122"/>
      <c r="B49" s="123"/>
      <c r="C49" s="128" t="s">
        <v>49</v>
      </c>
      <c r="D49" s="203">
        <f>Интернат!D63</f>
        <v>0</v>
      </c>
      <c r="E49" s="299">
        <f>Интернат!E63</f>
        <v>0</v>
      </c>
      <c r="F49" s="299">
        <f>Интернат!F63</f>
        <v>0</v>
      </c>
      <c r="G49" s="299">
        <f>Интернат!G63</f>
        <v>0</v>
      </c>
      <c r="H49" s="299">
        <f>Интернат!H63</f>
        <v>0</v>
      </c>
      <c r="I49" s="299">
        <f>Интернат!I63</f>
        <v>0</v>
      </c>
      <c r="J49" s="299">
        <f>Интернат!J63</f>
        <v>0</v>
      </c>
      <c r="K49" s="293">
        <f t="shared" si="0"/>
        <v>0</v>
      </c>
      <c r="L49" s="124"/>
    </row>
    <row r="50" spans="1:13" x14ac:dyDescent="0.2">
      <c r="A50" s="122"/>
      <c r="B50" s="123"/>
      <c r="C50" s="128" t="s">
        <v>64</v>
      </c>
      <c r="D50" s="204">
        <f>Интернат!D64</f>
        <v>0</v>
      </c>
      <c r="E50" s="299">
        <f>Интернат!E64</f>
        <v>0</v>
      </c>
      <c r="F50" s="301">
        <f>Интернат!F64</f>
        <v>0</v>
      </c>
      <c r="G50" s="301">
        <f>Интернат!G64</f>
        <v>0</v>
      </c>
      <c r="H50" s="301">
        <f>Интернат!H64</f>
        <v>0</v>
      </c>
      <c r="I50" s="301">
        <f>Интернат!I64</f>
        <v>0</v>
      </c>
      <c r="J50" s="301">
        <f>Интернат!J64</f>
        <v>0</v>
      </c>
      <c r="K50" s="293">
        <f>SUM(E50:J50)</f>
        <v>0</v>
      </c>
      <c r="L50" s="124"/>
    </row>
    <row r="51" spans="1:13" x14ac:dyDescent="0.2">
      <c r="A51" s="122"/>
      <c r="B51" s="123"/>
      <c r="C51" s="127" t="s">
        <v>67</v>
      </c>
      <c r="D51" s="204">
        <f>Интернат!D39</f>
        <v>0</v>
      </c>
      <c r="E51" s="299">
        <f>Интернат!E39</f>
        <v>0</v>
      </c>
      <c r="F51" s="301">
        <f>Интернат!F39</f>
        <v>0</v>
      </c>
      <c r="G51" s="301">
        <f>Интернат!G39</f>
        <v>0</v>
      </c>
      <c r="H51" s="301">
        <f>Интернат!H39</f>
        <v>0</v>
      </c>
      <c r="I51" s="301">
        <f>Интернат!I39</f>
        <v>0</v>
      </c>
      <c r="J51" s="301">
        <f>Интернат!J39</f>
        <v>0</v>
      </c>
      <c r="K51" s="293">
        <f t="shared" ref="K51" si="3">SUM(E51:J51)</f>
        <v>0</v>
      </c>
      <c r="L51" s="124"/>
    </row>
    <row r="52" spans="1:13" x14ac:dyDescent="0.2">
      <c r="A52" s="122"/>
      <c r="B52" s="123"/>
      <c r="C52" s="131" t="s">
        <v>38</v>
      </c>
      <c r="D52" s="204">
        <f>Интернат!D65</f>
        <v>0</v>
      </c>
      <c r="E52" s="299">
        <f>Интернат!E40</f>
        <v>0</v>
      </c>
      <c r="F52" s="301">
        <f>Интернат!F65</f>
        <v>0</v>
      </c>
      <c r="G52" s="301">
        <f>Интернат!G65</f>
        <v>0</v>
      </c>
      <c r="H52" s="301">
        <f>Интернат!H65</f>
        <v>0</v>
      </c>
      <c r="I52" s="301">
        <f>Интернат!I65</f>
        <v>0</v>
      </c>
      <c r="J52" s="301">
        <f>Интернат!J65</f>
        <v>0</v>
      </c>
      <c r="K52" s="293">
        <f t="shared" ref="K52:K55" si="4">SUM(E52:J52)</f>
        <v>0</v>
      </c>
      <c r="L52" s="124"/>
    </row>
    <row r="53" spans="1:13" x14ac:dyDescent="0.2">
      <c r="A53" s="122"/>
      <c r="B53" s="123"/>
      <c r="C53" s="128" t="s">
        <v>65</v>
      </c>
      <c r="D53" s="204">
        <f>Интернат!D66</f>
        <v>0</v>
      </c>
      <c r="E53" s="299">
        <f>Интернат!E41</f>
        <v>0</v>
      </c>
      <c r="F53" s="301">
        <f>Интернат!F66</f>
        <v>0</v>
      </c>
      <c r="G53" s="301">
        <f>Интернат!G66</f>
        <v>0</v>
      </c>
      <c r="H53" s="301">
        <f>Интернат!H66</f>
        <v>0</v>
      </c>
      <c r="I53" s="301">
        <f>Интернат!I66</f>
        <v>0</v>
      </c>
      <c r="J53" s="301">
        <f>Интернат!J66</f>
        <v>0</v>
      </c>
      <c r="K53" s="293">
        <f t="shared" si="4"/>
        <v>0</v>
      </c>
      <c r="L53" s="124"/>
    </row>
    <row r="54" spans="1:13" x14ac:dyDescent="0.2">
      <c r="A54" s="122"/>
      <c r="B54" s="123"/>
      <c r="C54" s="121" t="s">
        <v>30</v>
      </c>
      <c r="D54" s="204">
        <f>Интернат!D67</f>
        <v>0</v>
      </c>
      <c r="E54" s="299">
        <f>Интернат!E67</f>
        <v>0</v>
      </c>
      <c r="F54" s="301">
        <f>Интернат!F67</f>
        <v>0</v>
      </c>
      <c r="G54" s="301">
        <f>Интернат!G67</f>
        <v>0</v>
      </c>
      <c r="H54" s="301">
        <f>Интернат!H67</f>
        <v>0</v>
      </c>
      <c r="I54" s="301">
        <f>Интернат!I67</f>
        <v>0</v>
      </c>
      <c r="J54" s="301">
        <f>Интернат!J67</f>
        <v>0</v>
      </c>
      <c r="K54" s="293">
        <f t="shared" si="4"/>
        <v>0</v>
      </c>
      <c r="L54" s="124"/>
    </row>
    <row r="55" spans="1:13" x14ac:dyDescent="0.2">
      <c r="A55" s="122"/>
      <c r="B55" s="123"/>
      <c r="C55" s="129" t="s">
        <v>25</v>
      </c>
      <c r="D55" s="204">
        <f>Интернат!D68</f>
        <v>0</v>
      </c>
      <c r="E55" s="299">
        <f>Интернат!E68</f>
        <v>0</v>
      </c>
      <c r="F55" s="301">
        <f>Интернат!F68</f>
        <v>0</v>
      </c>
      <c r="G55" s="301">
        <f>Интернат!G68</f>
        <v>0</v>
      </c>
      <c r="H55" s="301">
        <f>Интернат!H68</f>
        <v>0</v>
      </c>
      <c r="I55" s="301">
        <f>Интернат!I68</f>
        <v>0</v>
      </c>
      <c r="J55" s="301">
        <f>Интернат!J68</f>
        <v>0</v>
      </c>
      <c r="K55" s="293">
        <f t="shared" si="4"/>
        <v>0</v>
      </c>
      <c r="L55" s="124"/>
    </row>
    <row r="56" spans="1:13" ht="14.25" customHeight="1" x14ac:dyDescent="0.2">
      <c r="A56" s="122"/>
      <c r="B56" s="123"/>
      <c r="C56" s="128" t="s">
        <v>23</v>
      </c>
      <c r="D56" s="204">
        <f>Интернат!D41+Интернат!D69</f>
        <v>0</v>
      </c>
      <c r="E56" s="299">
        <f>Интернат!E41+Интернат!E69</f>
        <v>0</v>
      </c>
      <c r="F56" s="299">
        <f>Интернат!F41+Интернат!F69</f>
        <v>0</v>
      </c>
      <c r="G56" s="299">
        <f>Интернат!G41+Интернат!G69</f>
        <v>0</v>
      </c>
      <c r="H56" s="299">
        <f>Интернат!H41+Интернат!H69</f>
        <v>0</v>
      </c>
      <c r="I56" s="299">
        <f>Интернат!I41+Интернат!I69</f>
        <v>0</v>
      </c>
      <c r="J56" s="299">
        <f>Интернат!J41+Интернат!J69</f>
        <v>0</v>
      </c>
      <c r="K56" s="302">
        <f>Интернат!K41+Интернат!K69</f>
        <v>0</v>
      </c>
      <c r="L56" s="124"/>
    </row>
    <row r="57" spans="1:13" ht="13.5" customHeight="1" x14ac:dyDescent="0.2">
      <c r="A57" s="122"/>
      <c r="B57" s="123"/>
      <c r="C57" s="129" t="s">
        <v>46</v>
      </c>
      <c r="D57" s="204">
        <f>Интернат!D70</f>
        <v>0</v>
      </c>
      <c r="E57" s="299">
        <f>Интернат!E70</f>
        <v>0</v>
      </c>
      <c r="F57" s="301">
        <f>Интернат!F70</f>
        <v>0</v>
      </c>
      <c r="G57" s="301">
        <f>Интернат!G70</f>
        <v>0</v>
      </c>
      <c r="H57" s="301">
        <f>Интернат!H70</f>
        <v>0</v>
      </c>
      <c r="I57" s="301">
        <f>Интернат!I70</f>
        <v>0</v>
      </c>
      <c r="J57" s="301">
        <f>Интернат!J70</f>
        <v>0</v>
      </c>
      <c r="K57" s="293">
        <f t="shared" si="0"/>
        <v>0</v>
      </c>
      <c r="L57" s="130"/>
    </row>
    <row r="58" spans="1:13" x14ac:dyDescent="0.2">
      <c r="A58" s="122"/>
      <c r="B58" s="123"/>
      <c r="C58" s="128" t="s">
        <v>24</v>
      </c>
      <c r="D58" s="204">
        <f>Интернат!D71</f>
        <v>0</v>
      </c>
      <c r="E58" s="299">
        <f>Интернат!E71</f>
        <v>0</v>
      </c>
      <c r="F58" s="301">
        <f>Интернат!F71</f>
        <v>0</v>
      </c>
      <c r="G58" s="301">
        <f>Интернат!G71</f>
        <v>0</v>
      </c>
      <c r="H58" s="301">
        <f>Интернат!H71</f>
        <v>0</v>
      </c>
      <c r="I58" s="301">
        <f>Интернат!I71</f>
        <v>0</v>
      </c>
      <c r="J58" s="301">
        <f>Интернат!J71</f>
        <v>0</v>
      </c>
      <c r="K58" s="293">
        <f t="shared" si="0"/>
        <v>0</v>
      </c>
      <c r="L58" s="124"/>
    </row>
    <row r="59" spans="1:13" x14ac:dyDescent="0.2">
      <c r="A59" s="122"/>
      <c r="B59" s="123"/>
      <c r="C59" s="128" t="s">
        <v>43</v>
      </c>
      <c r="D59" s="204">
        <f>Интернат!D36</f>
        <v>0</v>
      </c>
      <c r="E59" s="299">
        <f>Интернат!E36</f>
        <v>0</v>
      </c>
      <c r="F59" s="301">
        <f>Интернат!F36</f>
        <v>0</v>
      </c>
      <c r="G59" s="301">
        <f>Интернат!G36</f>
        <v>0</v>
      </c>
      <c r="H59" s="301">
        <f>Интернат!H36</f>
        <v>0</v>
      </c>
      <c r="I59" s="301">
        <f>Интернат!I36</f>
        <v>0</v>
      </c>
      <c r="J59" s="301">
        <f>Интернат!J36</f>
        <v>0</v>
      </c>
      <c r="K59" s="295">
        <f>SUM(E59:J59)</f>
        <v>0</v>
      </c>
      <c r="L59" s="124"/>
    </row>
    <row r="60" spans="1:13" x14ac:dyDescent="0.2">
      <c r="A60" s="122"/>
      <c r="B60" s="123"/>
      <c r="C60" s="128" t="s">
        <v>11</v>
      </c>
      <c r="D60" s="202">
        <f>Интернат!D38+Интернат!D73</f>
        <v>0</v>
      </c>
      <c r="E60" s="124">
        <f>Интернат!E38+Интернат!E73</f>
        <v>0</v>
      </c>
      <c r="F60" s="124">
        <f>Интернат!F38+Интернат!F73</f>
        <v>0</v>
      </c>
      <c r="G60" s="124">
        <f>Интернат!G38+Интернат!G73</f>
        <v>0</v>
      </c>
      <c r="H60" s="124">
        <f>Интернат!H38+Интернат!H73</f>
        <v>0</v>
      </c>
      <c r="I60" s="124">
        <f>Интернат!I38+Интернат!I73</f>
        <v>0</v>
      </c>
      <c r="J60" s="124">
        <f>Интернат!J38+Интернат!J73</f>
        <v>0</v>
      </c>
      <c r="K60" s="295">
        <f>Интернат!K38+Интернат!K73</f>
        <v>0</v>
      </c>
      <c r="L60" s="124"/>
    </row>
    <row r="61" spans="1:13" ht="13.5" customHeight="1" x14ac:dyDescent="0.2">
      <c r="A61" s="122"/>
      <c r="B61" s="123"/>
      <c r="C61" s="121" t="s">
        <v>6</v>
      </c>
      <c r="D61" s="204">
        <f>Интернат!D74</f>
        <v>0</v>
      </c>
      <c r="E61" s="299">
        <f>Интернат!E74</f>
        <v>0</v>
      </c>
      <c r="F61" s="301">
        <f>Интернат!F74</f>
        <v>0</v>
      </c>
      <c r="G61" s="301">
        <f>Интернат!G74</f>
        <v>0</v>
      </c>
      <c r="H61" s="301">
        <f>Интернат!H74</f>
        <v>0</v>
      </c>
      <c r="I61" s="301">
        <f>Интернат!I74</f>
        <v>0</v>
      </c>
      <c r="J61" s="301">
        <f>Интернат!J74</f>
        <v>0</v>
      </c>
      <c r="K61" s="295">
        <f t="shared" ref="K61:K62" si="5">SUM(E61:J61)</f>
        <v>0</v>
      </c>
      <c r="L61" s="126"/>
    </row>
    <row r="62" spans="1:13" x14ac:dyDescent="0.2">
      <c r="A62" s="122"/>
      <c r="B62" s="123"/>
      <c r="C62" s="121" t="s">
        <v>71</v>
      </c>
      <c r="D62" s="204">
        <f>Интернат!D75+Интернат!D40</f>
        <v>0</v>
      </c>
      <c r="E62" s="301">
        <f>Интернат!E75+Интернат!E40</f>
        <v>0</v>
      </c>
      <c r="F62" s="301">
        <f>Интернат!F75+Интернат!F40</f>
        <v>0</v>
      </c>
      <c r="G62" s="301">
        <f>Интернат!G75+Интернат!G40</f>
        <v>0</v>
      </c>
      <c r="H62" s="301">
        <f>Интернат!H75+Интернат!H40</f>
        <v>0</v>
      </c>
      <c r="I62" s="301">
        <f>Интернат!I75+Интернат!I40</f>
        <v>0</v>
      </c>
      <c r="J62" s="301">
        <f>Интернат!J75+Интернат!J40</f>
        <v>0</v>
      </c>
      <c r="K62" s="295">
        <f t="shared" si="5"/>
        <v>0</v>
      </c>
      <c r="L62" s="124"/>
    </row>
    <row r="63" spans="1:13" x14ac:dyDescent="0.2">
      <c r="A63" s="122"/>
      <c r="B63" s="123"/>
      <c r="C63" s="128" t="s">
        <v>8</v>
      </c>
      <c r="D63" s="204">
        <f>Интернат!D37+Интернат!D76</f>
        <v>0</v>
      </c>
      <c r="E63" s="299">
        <f>Интернат!E37+Интернат!E76</f>
        <v>0</v>
      </c>
      <c r="F63" s="299">
        <f>Интернат!F37+Интернат!F76</f>
        <v>0</v>
      </c>
      <c r="G63" s="299">
        <f>Интернат!G37+Интернат!G76</f>
        <v>0</v>
      </c>
      <c r="H63" s="299">
        <f>Интернат!H37+Интернат!H76</f>
        <v>0</v>
      </c>
      <c r="I63" s="299">
        <f>Интернат!I37+Интернат!I76</f>
        <v>0</v>
      </c>
      <c r="J63" s="299">
        <f>Интернат!J37+Интернат!J76</f>
        <v>0</v>
      </c>
      <c r="K63" s="303">
        <f>Интернат!K37+Интернат!K76</f>
        <v>0</v>
      </c>
      <c r="L63" s="124"/>
    </row>
    <row r="64" spans="1:13" ht="13.5" thickBot="1" x14ac:dyDescent="0.25">
      <c r="A64" s="122"/>
      <c r="B64" s="403" t="s">
        <v>17</v>
      </c>
      <c r="C64" s="404"/>
      <c r="D64" s="205">
        <f>SUM(D18:D63)-D24</f>
        <v>0</v>
      </c>
      <c r="E64" s="132">
        <f t="shared" ref="E64:K64" si="6">SUM(E18:E63)</f>
        <v>0</v>
      </c>
      <c r="F64" s="132">
        <f t="shared" si="6"/>
        <v>0</v>
      </c>
      <c r="G64" s="132">
        <f t="shared" si="6"/>
        <v>0</v>
      </c>
      <c r="H64" s="132">
        <f t="shared" si="6"/>
        <v>0</v>
      </c>
      <c r="I64" s="132">
        <f t="shared" si="6"/>
        <v>0</v>
      </c>
      <c r="J64" s="132">
        <f t="shared" si="6"/>
        <v>0</v>
      </c>
      <c r="K64" s="133">
        <f t="shared" si="6"/>
        <v>0</v>
      </c>
      <c r="L64" s="130"/>
      <c r="M64" s="150" t="e">
        <f>ROUND(K65/(K67-K66)*100,3)</f>
        <v>#DIV/0!</v>
      </c>
    </row>
    <row r="65" spans="1:12" x14ac:dyDescent="0.2">
      <c r="A65" s="122"/>
      <c r="B65" s="405" t="s">
        <v>72</v>
      </c>
      <c r="C65" s="406"/>
      <c r="D65" s="206" t="e">
        <f>M64</f>
        <v>#DIV/0!</v>
      </c>
      <c r="E65" s="134" t="s">
        <v>73</v>
      </c>
      <c r="F65" s="134"/>
      <c r="G65" s="134"/>
      <c r="H65" s="134"/>
      <c r="I65" s="134"/>
      <c r="J65" s="135"/>
      <c r="K65" s="136">
        <f>'Расшифровка интернат '!J35+'Расшифровка интернат '!J74</f>
        <v>0</v>
      </c>
      <c r="L65" s="137"/>
    </row>
    <row r="66" spans="1:12" ht="13.5" thickBot="1" x14ac:dyDescent="0.25">
      <c r="A66" s="122"/>
      <c r="B66" s="407" t="s">
        <v>42</v>
      </c>
      <c r="C66" s="407"/>
      <c r="D66" s="407"/>
      <c r="E66" s="407"/>
      <c r="F66" s="407"/>
      <c r="G66" s="407"/>
      <c r="H66" s="407"/>
      <c r="I66" s="407"/>
      <c r="J66" s="408"/>
      <c r="K66" s="138">
        <f>Интернат!K79</f>
        <v>0</v>
      </c>
      <c r="L66" s="139"/>
    </row>
    <row r="67" spans="1:12" ht="13.5" thickBot="1" x14ac:dyDescent="0.25">
      <c r="A67" s="122"/>
      <c r="B67" s="409" t="s">
        <v>17</v>
      </c>
      <c r="C67" s="409"/>
      <c r="D67" s="409"/>
      <c r="E67" s="409"/>
      <c r="F67" s="409"/>
      <c r="G67" s="409"/>
      <c r="H67" s="409"/>
      <c r="I67" s="409"/>
      <c r="J67" s="410"/>
      <c r="K67" s="140">
        <f>K64+K65+K66</f>
        <v>0</v>
      </c>
      <c r="L67" s="139"/>
    </row>
    <row r="68" spans="1:12" ht="13.5" thickBot="1" x14ac:dyDescent="0.25">
      <c r="A68" s="122"/>
      <c r="B68" s="411" t="s">
        <v>18</v>
      </c>
      <c r="C68" s="411"/>
      <c r="D68" s="411"/>
      <c r="E68" s="411"/>
      <c r="F68" s="411"/>
      <c r="G68" s="411"/>
      <c r="H68" s="411"/>
      <c r="I68" s="411"/>
      <c r="J68" s="412"/>
      <c r="K68" s="141">
        <f>Интернат!K81</f>
        <v>0</v>
      </c>
      <c r="L68" s="139"/>
    </row>
    <row r="69" spans="1:12" ht="13.5" thickBot="1" x14ac:dyDescent="0.25">
      <c r="A69" s="122"/>
      <c r="B69" s="413" t="s">
        <v>44</v>
      </c>
      <c r="C69" s="414"/>
      <c r="D69" s="142">
        <f>D64</f>
        <v>0</v>
      </c>
      <c r="E69" s="142"/>
      <c r="F69" s="142"/>
      <c r="G69" s="142"/>
      <c r="H69" s="142"/>
      <c r="I69" s="142"/>
      <c r="J69" s="142"/>
      <c r="K69" s="143">
        <f>K67+K68</f>
        <v>0</v>
      </c>
      <c r="L69" s="144"/>
    </row>
    <row r="70" spans="1:12" x14ac:dyDescent="0.2">
      <c r="A70" s="145"/>
      <c r="B70" s="145"/>
      <c r="C70" s="146"/>
      <c r="D70" s="207"/>
      <c r="E70" s="145"/>
      <c r="F70" s="145"/>
      <c r="G70" s="145"/>
      <c r="H70" s="145"/>
      <c r="I70" s="145"/>
      <c r="J70" s="145"/>
      <c r="K70" s="147"/>
      <c r="L70" s="137"/>
    </row>
    <row r="71" spans="1:12" x14ac:dyDescent="0.2">
      <c r="A71" s="145"/>
      <c r="B71" s="145"/>
      <c r="C71" s="146"/>
      <c r="D71" s="207"/>
      <c r="E71" s="145"/>
      <c r="F71" s="145"/>
      <c r="G71" s="145"/>
      <c r="H71" s="145"/>
      <c r="I71" s="145"/>
      <c r="J71" s="145"/>
      <c r="K71" s="147"/>
      <c r="L71" s="147"/>
    </row>
    <row r="72" spans="1:12" s="60" customFormat="1" ht="15.75" x14ac:dyDescent="0.25">
      <c r="C72" s="60" t="s">
        <v>94</v>
      </c>
      <c r="D72" s="101" t="s">
        <v>104</v>
      </c>
      <c r="E72" s="60" t="s">
        <v>95</v>
      </c>
    </row>
    <row r="73" spans="1:12" s="60" customFormat="1" ht="15.75" x14ac:dyDescent="0.25">
      <c r="D73" s="102" t="s">
        <v>96</v>
      </c>
      <c r="E73" s="112" t="s">
        <v>97</v>
      </c>
      <c r="F73" s="317" t="s">
        <v>98</v>
      </c>
      <c r="G73" s="317"/>
    </row>
    <row r="74" spans="1:12" s="60" customFormat="1" ht="15.75" x14ac:dyDescent="0.25">
      <c r="B74" s="103"/>
      <c r="C74" s="103"/>
      <c r="D74" s="191"/>
      <c r="J74" s="104"/>
    </row>
    <row r="75" spans="1:12" s="60" customFormat="1" ht="15.75" x14ac:dyDescent="0.25">
      <c r="B75" s="103"/>
      <c r="C75" s="105" t="s">
        <v>40</v>
      </c>
      <c r="D75" s="315"/>
      <c r="E75" s="315"/>
      <c r="F75" s="316"/>
      <c r="G75" s="316"/>
    </row>
    <row r="76" spans="1:12" s="60" customFormat="1" ht="15.75" x14ac:dyDescent="0.25">
      <c r="B76" s="103"/>
      <c r="C76" s="106"/>
      <c r="D76" s="317" t="s">
        <v>97</v>
      </c>
      <c r="E76" s="317"/>
      <c r="F76" s="317" t="s">
        <v>98</v>
      </c>
      <c r="G76" s="317"/>
    </row>
    <row r="77" spans="1:12" x14ac:dyDescent="0.2">
      <c r="C77" s="4"/>
    </row>
    <row r="78" spans="1:12" s="60" customFormat="1" ht="15.75" x14ac:dyDescent="0.25">
      <c r="B78" s="103"/>
    </row>
    <row r="79" spans="1:12" ht="15.75" x14ac:dyDescent="0.25">
      <c r="A79" s="60"/>
      <c r="B79" s="103"/>
      <c r="C79" s="4"/>
      <c r="D79" s="4"/>
      <c r="H79" s="60"/>
      <c r="I79" s="60"/>
      <c r="J79" s="60"/>
      <c r="K79" s="60"/>
      <c r="L79" s="60"/>
    </row>
    <row r="80" spans="1:12" ht="15.75" x14ac:dyDescent="0.25">
      <c r="L80" s="60"/>
    </row>
  </sheetData>
  <mergeCells count="42">
    <mergeCell ref="E15:E16"/>
    <mergeCell ref="A15:B15"/>
    <mergeCell ref="F15:J15"/>
    <mergeCell ref="BI10:BM10"/>
    <mergeCell ref="AA11:BE11"/>
    <mergeCell ref="AM10:AU10"/>
    <mergeCell ref="AV10:AY10"/>
    <mergeCell ref="AZ10:BB10"/>
    <mergeCell ref="M15:M16"/>
    <mergeCell ref="N15:N16"/>
    <mergeCell ref="L15:L16"/>
    <mergeCell ref="D6:E6"/>
    <mergeCell ref="F8:G8"/>
    <mergeCell ref="F9:G9"/>
    <mergeCell ref="C11:D11"/>
    <mergeCell ref="AH10:AJ10"/>
    <mergeCell ref="H23:H24"/>
    <mergeCell ref="I23:I24"/>
    <mergeCell ref="J23:J24"/>
    <mergeCell ref="K23:K24"/>
    <mergeCell ref="L23:L24"/>
    <mergeCell ref="F76:G76"/>
    <mergeCell ref="K15:K16"/>
    <mergeCell ref="B64:C64"/>
    <mergeCell ref="B65:C65"/>
    <mergeCell ref="G23:G24"/>
    <mergeCell ref="B66:J66"/>
    <mergeCell ref="B67:C67"/>
    <mergeCell ref="D67:J67"/>
    <mergeCell ref="F73:G73"/>
    <mergeCell ref="D75:E75"/>
    <mergeCell ref="F75:G75"/>
    <mergeCell ref="D76:E76"/>
    <mergeCell ref="B68:J68"/>
    <mergeCell ref="B69:C69"/>
    <mergeCell ref="C15:C16"/>
    <mergeCell ref="D15:D16"/>
    <mergeCell ref="A23:A24"/>
    <mergeCell ref="B23:B24"/>
    <mergeCell ref="C23:C24"/>
    <mergeCell ref="E23:E24"/>
    <mergeCell ref="F23:F24"/>
  </mergeCells>
  <pageMargins left="3.937007874015748E-2" right="3.937007874015748E-2" top="0" bottom="0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zoomScale="80" zoomScaleNormal="80" workbookViewId="0">
      <selection activeCell="H82" sqref="H82"/>
    </sheetView>
  </sheetViews>
  <sheetFormatPr defaultColWidth="9.140625" defaultRowHeight="12.75" x14ac:dyDescent="0.2"/>
  <cols>
    <col min="1" max="1" width="5.5703125" style="107" customWidth="1"/>
    <col min="2" max="2" width="49.85546875" style="107" customWidth="1"/>
    <col min="3" max="3" width="10.85546875" style="102" customWidth="1"/>
    <col min="4" max="4" width="18.85546875" style="107" customWidth="1"/>
    <col min="5" max="5" width="17.140625" style="107" customWidth="1"/>
    <col min="6" max="6" width="10.5703125" style="107" customWidth="1"/>
    <col min="7" max="7" width="11" style="107" customWidth="1"/>
    <col min="8" max="8" width="14.7109375" style="107" customWidth="1"/>
    <col min="9" max="9" width="11" style="107" customWidth="1"/>
    <col min="10" max="10" width="23.7109375" style="107" customWidth="1"/>
    <col min="11" max="11" width="13.5703125" style="261" customWidth="1"/>
    <col min="12" max="12" width="16.42578125" style="107" customWidth="1"/>
    <col min="13" max="13" width="15.7109375" style="107" customWidth="1"/>
    <col min="14" max="16384" width="9.140625" style="107"/>
  </cols>
  <sheetData>
    <row r="1" spans="1:14" s="215" customFormat="1" ht="15.75" x14ac:dyDescent="0.25">
      <c r="A1" s="215" t="s">
        <v>108</v>
      </c>
      <c r="J1" s="60"/>
      <c r="K1" s="259"/>
      <c r="L1" s="216"/>
      <c r="M1" s="216"/>
      <c r="N1" s="216"/>
    </row>
    <row r="2" spans="1:14" s="215" customFormat="1" ht="15.75" x14ac:dyDescent="0.25">
      <c r="A2" s="217" t="s">
        <v>107</v>
      </c>
      <c r="E2" s="218"/>
      <c r="F2" s="219"/>
      <c r="G2" s="217" t="s">
        <v>109</v>
      </c>
      <c r="H2" s="217"/>
      <c r="I2" s="217"/>
      <c r="J2" s="217"/>
      <c r="K2" s="260"/>
    </row>
    <row r="3" spans="1:14" s="215" customFormat="1" ht="15.75" x14ac:dyDescent="0.25">
      <c r="A3" s="217"/>
      <c r="G3" s="220"/>
      <c r="H3" s="221"/>
      <c r="I3" s="217"/>
      <c r="J3" s="217"/>
      <c r="K3" s="260"/>
    </row>
    <row r="4" spans="1:14" ht="15.75" x14ac:dyDescent="0.25">
      <c r="B4" s="461" t="s">
        <v>116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</row>
    <row r="5" spans="1:14" ht="14.25" x14ac:dyDescent="0.2">
      <c r="A5" s="222"/>
      <c r="B5" s="452">
        <f>Интернат!B5</f>
        <v>0</v>
      </c>
      <c r="C5" s="452"/>
      <c r="D5" s="452"/>
      <c r="E5" s="452"/>
      <c r="F5" s="452"/>
      <c r="G5" s="452"/>
      <c r="H5" s="452"/>
      <c r="I5" s="452"/>
      <c r="J5" s="452"/>
    </row>
    <row r="6" spans="1:14" x14ac:dyDescent="0.2">
      <c r="A6" s="222"/>
      <c r="B6" s="222"/>
      <c r="C6" s="222"/>
      <c r="E6" s="223" t="s">
        <v>39</v>
      </c>
      <c r="F6" s="222"/>
      <c r="G6" s="222"/>
      <c r="H6" s="222"/>
      <c r="I6" s="222"/>
      <c r="J6" s="222"/>
    </row>
    <row r="7" spans="1:14" ht="12.75" hidden="1" customHeight="1" x14ac:dyDescent="0.2">
      <c r="B7" s="224"/>
      <c r="C7" s="224"/>
      <c r="D7" s="224" t="s">
        <v>110</v>
      </c>
      <c r="E7" s="224"/>
      <c r="F7" s="224"/>
      <c r="G7" s="224"/>
      <c r="H7" s="224"/>
      <c r="I7" s="224"/>
      <c r="J7" s="224"/>
    </row>
    <row r="8" spans="1:14" ht="16.5" thickBot="1" x14ac:dyDescent="0.3">
      <c r="E8" s="273" t="s">
        <v>125</v>
      </c>
      <c r="J8" s="225" t="s">
        <v>34</v>
      </c>
    </row>
    <row r="9" spans="1:14" ht="27.75" customHeight="1" x14ac:dyDescent="0.2">
      <c r="A9" s="453" t="s">
        <v>1</v>
      </c>
      <c r="B9" s="455" t="s">
        <v>2</v>
      </c>
      <c r="C9" s="455" t="s">
        <v>60</v>
      </c>
      <c r="D9" s="455" t="s">
        <v>56</v>
      </c>
      <c r="E9" s="455" t="s">
        <v>33</v>
      </c>
      <c r="F9" s="455"/>
      <c r="G9" s="455" t="s">
        <v>36</v>
      </c>
      <c r="H9" s="457" t="s">
        <v>50</v>
      </c>
      <c r="I9" s="455" t="s">
        <v>37</v>
      </c>
      <c r="J9" s="459" t="s">
        <v>17</v>
      </c>
      <c r="K9" s="462" t="s">
        <v>52</v>
      </c>
      <c r="L9" s="464" t="s">
        <v>53</v>
      </c>
      <c r="M9" s="466" t="s">
        <v>55</v>
      </c>
    </row>
    <row r="10" spans="1:14" ht="165" customHeight="1" thickBot="1" x14ac:dyDescent="0.25">
      <c r="A10" s="454"/>
      <c r="B10" s="456"/>
      <c r="C10" s="456"/>
      <c r="D10" s="456"/>
      <c r="E10" s="312" t="s">
        <v>32</v>
      </c>
      <c r="F10" s="313" t="s">
        <v>35</v>
      </c>
      <c r="G10" s="456"/>
      <c r="H10" s="458"/>
      <c r="I10" s="456"/>
      <c r="J10" s="460"/>
      <c r="K10" s="463"/>
      <c r="L10" s="465"/>
      <c r="M10" s="467"/>
    </row>
    <row r="11" spans="1:14" ht="12.75" customHeight="1" x14ac:dyDescent="0.25">
      <c r="A11" s="309">
        <v>1</v>
      </c>
      <c r="B11" s="310" t="str">
        <f>Интернат!C17</f>
        <v>Директор</v>
      </c>
      <c r="C11" s="305">
        <f>Интернат!D17</f>
        <v>0</v>
      </c>
      <c r="D11" s="304">
        <f>Интернат!E17</f>
        <v>0</v>
      </c>
      <c r="E11" s="304">
        <f>Интернат!F17</f>
        <v>0</v>
      </c>
      <c r="F11" s="304">
        <f>Интернат!G17</f>
        <v>0</v>
      </c>
      <c r="G11" s="304">
        <f>Интернат!H17</f>
        <v>0</v>
      </c>
      <c r="H11" s="304">
        <f>Интернат!I17</f>
        <v>0</v>
      </c>
      <c r="I11" s="304">
        <f>Интернат!J17</f>
        <v>0</v>
      </c>
      <c r="J11" s="311">
        <f>Интернат!K17</f>
        <v>0</v>
      </c>
      <c r="K11" s="262"/>
      <c r="L11" s="267" t="e">
        <f>ROUND(J11/C11*K11,2)</f>
        <v>#DIV/0!</v>
      </c>
      <c r="M11" s="226"/>
    </row>
    <row r="12" spans="1:14" ht="15" x14ac:dyDescent="0.25">
      <c r="A12" s="243">
        <v>2</v>
      </c>
      <c r="B12" s="244" t="str">
        <f>Интернат!C18</f>
        <v>Заместитель директора по УВР(ВР,ОБ)</v>
      </c>
      <c r="C12" s="307">
        <f>Интернат!D18</f>
        <v>0</v>
      </c>
      <c r="D12" s="306">
        <f>Интернат!E18</f>
        <v>0</v>
      </c>
      <c r="E12" s="306">
        <f>Интернат!F18</f>
        <v>0</v>
      </c>
      <c r="F12" s="306">
        <f>Интернат!G18</f>
        <v>0</v>
      </c>
      <c r="G12" s="306">
        <f>Интернат!H18</f>
        <v>0</v>
      </c>
      <c r="H12" s="306">
        <f>Интернат!I18</f>
        <v>0</v>
      </c>
      <c r="I12" s="306">
        <f>Интернат!J18</f>
        <v>0</v>
      </c>
      <c r="J12" s="308">
        <f>Интернат!K18</f>
        <v>0</v>
      </c>
      <c r="K12" s="262"/>
      <c r="L12" s="267" t="e">
        <f t="shared" ref="L12:L34" si="0">ROUND(J12/C12*K12,2)</f>
        <v>#DIV/0!</v>
      </c>
      <c r="M12" s="226"/>
    </row>
    <row r="13" spans="1:14" ht="15" x14ac:dyDescent="0.25">
      <c r="A13" s="243">
        <v>3</v>
      </c>
      <c r="B13" s="244" t="str">
        <f>Интернат!C19</f>
        <v>Заместитель директора по АХР</v>
      </c>
      <c r="C13" s="307">
        <f>Интернат!D19</f>
        <v>0</v>
      </c>
      <c r="D13" s="306">
        <f>Интернат!E19</f>
        <v>0</v>
      </c>
      <c r="E13" s="306">
        <f>Интернат!F19</f>
        <v>0</v>
      </c>
      <c r="F13" s="306">
        <f>Интернат!G19</f>
        <v>0</v>
      </c>
      <c r="G13" s="306">
        <f>Интернат!H19</f>
        <v>0</v>
      </c>
      <c r="H13" s="306">
        <f>Интернат!I19</f>
        <v>0</v>
      </c>
      <c r="I13" s="306">
        <f>Интернат!J19</f>
        <v>0</v>
      </c>
      <c r="J13" s="308">
        <f>Интернат!K19</f>
        <v>0</v>
      </c>
      <c r="L13" s="267" t="e">
        <f t="shared" si="0"/>
        <v>#DIV/0!</v>
      </c>
      <c r="M13" s="226"/>
    </row>
    <row r="14" spans="1:14" ht="15" x14ac:dyDescent="0.25">
      <c r="A14" s="243">
        <v>4</v>
      </c>
      <c r="B14" s="244" t="str">
        <f>Интернат!C20</f>
        <v>Главный бухгалтер</v>
      </c>
      <c r="C14" s="307">
        <f>Интернат!D20+Интернат!D42</f>
        <v>0</v>
      </c>
      <c r="D14" s="306">
        <f>Интернат!E20+Интернат!E42</f>
        <v>0</v>
      </c>
      <c r="E14" s="306">
        <f>Интернат!F20+Интернат!F42</f>
        <v>0</v>
      </c>
      <c r="F14" s="306">
        <f>Интернат!G20+Интернат!G42</f>
        <v>0</v>
      </c>
      <c r="G14" s="306">
        <f>Интернат!H20+Интернат!H42</f>
        <v>0</v>
      </c>
      <c r="H14" s="306">
        <f>Интернат!I20+Интернат!I42</f>
        <v>0</v>
      </c>
      <c r="I14" s="306">
        <f>Интернат!J20+Интернат!J42</f>
        <v>0</v>
      </c>
      <c r="J14" s="308">
        <f>Интернат!K20</f>
        <v>0</v>
      </c>
      <c r="K14" s="262"/>
      <c r="L14" s="267" t="e">
        <f t="shared" si="0"/>
        <v>#DIV/0!</v>
      </c>
      <c r="M14" s="226"/>
    </row>
    <row r="15" spans="1:14" ht="15" x14ac:dyDescent="0.25">
      <c r="A15" s="243">
        <v>5</v>
      </c>
      <c r="B15" s="244" t="str">
        <f>Интернат!C21</f>
        <v>Заведующий библиотекой</v>
      </c>
      <c r="C15" s="307">
        <f>Интернат!D21</f>
        <v>0</v>
      </c>
      <c r="D15" s="306">
        <f>Интернат!E21</f>
        <v>0</v>
      </c>
      <c r="E15" s="306">
        <f>Интернат!F21</f>
        <v>0</v>
      </c>
      <c r="F15" s="306">
        <f>Интернат!G21</f>
        <v>0</v>
      </c>
      <c r="G15" s="306">
        <f>Интернат!H21</f>
        <v>0</v>
      </c>
      <c r="H15" s="306">
        <f>Интернат!I21</f>
        <v>0</v>
      </c>
      <c r="I15" s="306">
        <f>Интернат!J21</f>
        <v>0</v>
      </c>
      <c r="J15" s="308">
        <f>Интернат!K21</f>
        <v>0</v>
      </c>
      <c r="K15" s="262"/>
      <c r="L15" s="267" t="e">
        <f t="shared" si="0"/>
        <v>#DIV/0!</v>
      </c>
      <c r="M15" s="226"/>
    </row>
    <row r="16" spans="1:14" ht="15" x14ac:dyDescent="0.25">
      <c r="A16" s="243">
        <v>6</v>
      </c>
      <c r="B16" s="244" t="str">
        <f>Интернат!C22</f>
        <v>Учитель</v>
      </c>
      <c r="C16" s="307">
        <f>Интернат!D23</f>
        <v>0</v>
      </c>
      <c r="D16" s="306">
        <f>Интернат!E22</f>
        <v>0</v>
      </c>
      <c r="E16" s="306">
        <f>Интернат!F22</f>
        <v>0</v>
      </c>
      <c r="F16" s="306">
        <f>Интернат!G22</f>
        <v>0</v>
      </c>
      <c r="G16" s="306">
        <f>Интернат!H22</f>
        <v>0</v>
      </c>
      <c r="H16" s="306">
        <f>Интернат!I22</f>
        <v>0</v>
      </c>
      <c r="I16" s="306">
        <f>Интернат!J22</f>
        <v>0</v>
      </c>
      <c r="J16" s="308">
        <f>Интернат!K22</f>
        <v>0</v>
      </c>
      <c r="K16" s="262"/>
      <c r="L16" s="267" t="e">
        <f t="shared" si="0"/>
        <v>#DIV/0!</v>
      </c>
      <c r="M16" s="226"/>
    </row>
    <row r="17" spans="1:13" ht="15" x14ac:dyDescent="0.25">
      <c r="A17" s="243">
        <v>7</v>
      </c>
      <c r="B17" s="244" t="str">
        <f>Интернат!C24</f>
        <v xml:space="preserve">Преподаватель - организатор ОБЖ  </v>
      </c>
      <c r="C17" s="307">
        <f>Интернат!D24</f>
        <v>0</v>
      </c>
      <c r="D17" s="306">
        <f>Интернат!E24</f>
        <v>0</v>
      </c>
      <c r="E17" s="306">
        <f>Интернат!F24</f>
        <v>0</v>
      </c>
      <c r="F17" s="306">
        <f>Интернат!G24</f>
        <v>0</v>
      </c>
      <c r="G17" s="306">
        <f>Интернат!H24</f>
        <v>0</v>
      </c>
      <c r="H17" s="306">
        <f>Интернат!I24</f>
        <v>0</v>
      </c>
      <c r="I17" s="306">
        <f>Интернат!J24</f>
        <v>0</v>
      </c>
      <c r="J17" s="308">
        <f>Интернат!K24</f>
        <v>0</v>
      </c>
      <c r="L17" s="267" t="e">
        <f t="shared" si="0"/>
        <v>#DIV/0!</v>
      </c>
      <c r="M17" s="226"/>
    </row>
    <row r="18" spans="1:13" ht="15" x14ac:dyDescent="0.25">
      <c r="A18" s="243">
        <v>8</v>
      </c>
      <c r="B18" s="244" t="str">
        <f>Интернат!C25</f>
        <v>Учитель-логопед (учитель-дефектолог)</v>
      </c>
      <c r="C18" s="307">
        <f>Интернат!D25</f>
        <v>0</v>
      </c>
      <c r="D18" s="306">
        <f>Интернат!E25</f>
        <v>0</v>
      </c>
      <c r="E18" s="306">
        <f>Интернат!F25</f>
        <v>0</v>
      </c>
      <c r="F18" s="306">
        <f>Интернат!G25</f>
        <v>0</v>
      </c>
      <c r="G18" s="306">
        <f>Интернат!H25</f>
        <v>0</v>
      </c>
      <c r="H18" s="306">
        <f>Интернат!I25</f>
        <v>0</v>
      </c>
      <c r="I18" s="306">
        <f>Интернат!J25</f>
        <v>0</v>
      </c>
      <c r="J18" s="308">
        <f>Интернат!K25</f>
        <v>0</v>
      </c>
      <c r="K18" s="262"/>
      <c r="L18" s="267" t="e">
        <f t="shared" si="0"/>
        <v>#DIV/0!</v>
      </c>
      <c r="M18" s="226"/>
    </row>
    <row r="19" spans="1:13" ht="15" x14ac:dyDescent="0.25">
      <c r="A19" s="243">
        <v>9</v>
      </c>
      <c r="B19" s="244" t="str">
        <f>Интернат!C26</f>
        <v xml:space="preserve">Педагог-психолог </v>
      </c>
      <c r="C19" s="307">
        <f>Интернат!D26</f>
        <v>0</v>
      </c>
      <c r="D19" s="306">
        <f>Интернат!E26</f>
        <v>0</v>
      </c>
      <c r="E19" s="306">
        <f>Интернат!F26</f>
        <v>0</v>
      </c>
      <c r="F19" s="306">
        <f>Интернат!G26</f>
        <v>0</v>
      </c>
      <c r="G19" s="306">
        <f>Интернат!H26</f>
        <v>0</v>
      </c>
      <c r="H19" s="306">
        <f>Интернат!I26</f>
        <v>0</v>
      </c>
      <c r="I19" s="306">
        <f>Интернат!J26</f>
        <v>0</v>
      </c>
      <c r="J19" s="308">
        <f>Интернат!K26</f>
        <v>0</v>
      </c>
      <c r="K19" s="262"/>
      <c r="L19" s="267" t="e">
        <f t="shared" si="0"/>
        <v>#DIV/0!</v>
      </c>
      <c r="M19" s="226"/>
    </row>
    <row r="20" spans="1:13" ht="15" x14ac:dyDescent="0.25">
      <c r="A20" s="243">
        <v>10</v>
      </c>
      <c r="B20" s="244" t="str">
        <f>Интернат!C27</f>
        <v>Социальный педагог</v>
      </c>
      <c r="C20" s="307">
        <f>Интернат!D27</f>
        <v>0</v>
      </c>
      <c r="D20" s="306">
        <f>Интернат!E27</f>
        <v>0</v>
      </c>
      <c r="E20" s="306">
        <f>Интернат!F27</f>
        <v>0</v>
      </c>
      <c r="F20" s="306">
        <f>Интернат!G27</f>
        <v>0</v>
      </c>
      <c r="G20" s="306">
        <f>Интернат!H27</f>
        <v>0</v>
      </c>
      <c r="H20" s="306">
        <f>Интернат!I27</f>
        <v>0</v>
      </c>
      <c r="I20" s="306">
        <f>Интернат!J27</f>
        <v>0</v>
      </c>
      <c r="J20" s="308">
        <f>Интернат!K27</f>
        <v>0</v>
      </c>
      <c r="K20" s="262"/>
      <c r="L20" s="267" t="e">
        <f t="shared" si="0"/>
        <v>#DIV/0!</v>
      </c>
      <c r="M20" s="226"/>
    </row>
    <row r="21" spans="1:13" ht="15" x14ac:dyDescent="0.25">
      <c r="A21" s="243">
        <v>11</v>
      </c>
      <c r="B21" s="244" t="str">
        <f>Интернат!C28</f>
        <v>Педагог - организатор</v>
      </c>
      <c r="C21" s="307">
        <f>Интернат!D28</f>
        <v>0</v>
      </c>
      <c r="D21" s="306">
        <f>Интернат!E28</f>
        <v>0</v>
      </c>
      <c r="E21" s="306">
        <f>Интернат!F28</f>
        <v>0</v>
      </c>
      <c r="F21" s="306">
        <f>Интернат!G28</f>
        <v>0</v>
      </c>
      <c r="G21" s="306">
        <f>Интернат!H28</f>
        <v>0</v>
      </c>
      <c r="H21" s="306">
        <f>Интернат!I28</f>
        <v>0</v>
      </c>
      <c r="I21" s="306">
        <f>Интернат!J28</f>
        <v>0</v>
      </c>
      <c r="J21" s="308">
        <f>Интернат!K28</f>
        <v>0</v>
      </c>
      <c r="K21" s="262"/>
      <c r="L21" s="267" t="e">
        <f t="shared" si="0"/>
        <v>#DIV/0!</v>
      </c>
      <c r="M21" s="226" t="s">
        <v>105</v>
      </c>
    </row>
    <row r="22" spans="1:13" ht="15" x14ac:dyDescent="0.25">
      <c r="A22" s="243">
        <v>12</v>
      </c>
      <c r="B22" s="244" t="str">
        <f>Интернат!C29</f>
        <v>Педагог дополнительного образования</v>
      </c>
      <c r="C22" s="307">
        <f>Интернат!D29</f>
        <v>0</v>
      </c>
      <c r="D22" s="306">
        <f>Интернат!E29</f>
        <v>0</v>
      </c>
      <c r="E22" s="306">
        <f>Интернат!F29</f>
        <v>0</v>
      </c>
      <c r="F22" s="306">
        <f>Интернат!G29</f>
        <v>0</v>
      </c>
      <c r="G22" s="306">
        <f>Интернат!H29</f>
        <v>0</v>
      </c>
      <c r="H22" s="306">
        <f>Интернат!I29</f>
        <v>0</v>
      </c>
      <c r="I22" s="306">
        <f>Интернат!J29</f>
        <v>0</v>
      </c>
      <c r="J22" s="308">
        <f>Интернат!K29</f>
        <v>0</v>
      </c>
      <c r="K22" s="262"/>
      <c r="L22" s="267" t="e">
        <f t="shared" si="0"/>
        <v>#DIV/0!</v>
      </c>
      <c r="M22" s="226"/>
    </row>
    <row r="23" spans="1:13" ht="15" x14ac:dyDescent="0.25">
      <c r="A23" s="243">
        <v>13</v>
      </c>
      <c r="B23" s="244" t="str">
        <f>Интернат!C30</f>
        <v>Старший воспитатель</v>
      </c>
      <c r="C23" s="307">
        <f>Интернат!D30</f>
        <v>0</v>
      </c>
      <c r="D23" s="306">
        <f>Интернат!E30</f>
        <v>0</v>
      </c>
      <c r="E23" s="306">
        <f>Интернат!F30</f>
        <v>0</v>
      </c>
      <c r="F23" s="306">
        <f>Интернат!G30</f>
        <v>0</v>
      </c>
      <c r="G23" s="306">
        <f>Интернат!H30</f>
        <v>0</v>
      </c>
      <c r="H23" s="306">
        <f>Интернат!I30</f>
        <v>0</v>
      </c>
      <c r="I23" s="306">
        <f>Интернат!J30</f>
        <v>0</v>
      </c>
      <c r="J23" s="308">
        <f>Интернат!K30</f>
        <v>0</v>
      </c>
      <c r="L23" s="267" t="e">
        <f t="shared" si="0"/>
        <v>#DIV/0!</v>
      </c>
      <c r="M23" s="226"/>
    </row>
    <row r="24" spans="1:13" ht="15" x14ac:dyDescent="0.25">
      <c r="A24" s="243">
        <v>14</v>
      </c>
      <c r="B24" s="244" t="str">
        <f>Интернат!C31</f>
        <v>Секретарь руководителя (делопроизводитель)</v>
      </c>
      <c r="C24" s="307">
        <f>Интернат!D31</f>
        <v>0</v>
      </c>
      <c r="D24" s="306">
        <f>Интернат!E31</f>
        <v>0</v>
      </c>
      <c r="E24" s="306">
        <f>Интернат!F31</f>
        <v>0</v>
      </c>
      <c r="F24" s="306">
        <f>Интернат!G31</f>
        <v>0</v>
      </c>
      <c r="G24" s="306">
        <f>Интернат!H31</f>
        <v>0</v>
      </c>
      <c r="H24" s="306">
        <f>Интернат!I31</f>
        <v>0</v>
      </c>
      <c r="I24" s="306">
        <f>Интернат!J31</f>
        <v>0</v>
      </c>
      <c r="J24" s="308">
        <f>Интернат!K31</f>
        <v>0</v>
      </c>
      <c r="K24" s="262"/>
      <c r="L24" s="267" t="e">
        <f t="shared" si="0"/>
        <v>#DIV/0!</v>
      </c>
      <c r="M24" s="227"/>
    </row>
    <row r="25" spans="1:13" ht="15" x14ac:dyDescent="0.25">
      <c r="A25" s="243">
        <v>15</v>
      </c>
      <c r="B25" s="244" t="str">
        <f>Интернат!C32</f>
        <v>Библиотекарь</v>
      </c>
      <c r="C25" s="307">
        <f>Интернат!D32</f>
        <v>0</v>
      </c>
      <c r="D25" s="306">
        <f>Интернат!E32</f>
        <v>0</v>
      </c>
      <c r="E25" s="306">
        <f>Интернат!F32</f>
        <v>0</v>
      </c>
      <c r="F25" s="306">
        <f>Интернат!G32</f>
        <v>0</v>
      </c>
      <c r="G25" s="306">
        <f>Интернат!H32</f>
        <v>0</v>
      </c>
      <c r="H25" s="306">
        <f>Интернат!I32</f>
        <v>0</v>
      </c>
      <c r="I25" s="306">
        <f>Интернат!J32</f>
        <v>0</v>
      </c>
      <c r="J25" s="308">
        <f>Интернат!K32</f>
        <v>0</v>
      </c>
      <c r="K25" s="262"/>
      <c r="L25" s="267" t="e">
        <f t="shared" si="0"/>
        <v>#DIV/0!</v>
      </c>
      <c r="M25" s="227"/>
    </row>
    <row r="26" spans="1:13" ht="15" x14ac:dyDescent="0.25">
      <c r="A26" s="243">
        <v>16</v>
      </c>
      <c r="B26" s="244" t="str">
        <f>Интернат!C33</f>
        <v>Лаборант</v>
      </c>
      <c r="C26" s="307">
        <f>Интернат!D33</f>
        <v>0</v>
      </c>
      <c r="D26" s="306">
        <f>Интернат!E33</f>
        <v>0</v>
      </c>
      <c r="E26" s="306">
        <f>Интернат!F33</f>
        <v>0</v>
      </c>
      <c r="F26" s="306">
        <f>Интернат!G33</f>
        <v>0</v>
      </c>
      <c r="G26" s="306">
        <f>Интернат!H33</f>
        <v>0</v>
      </c>
      <c r="H26" s="306">
        <f>Интернат!I33</f>
        <v>0</v>
      </c>
      <c r="I26" s="306">
        <f>Интернат!J33</f>
        <v>0</v>
      </c>
      <c r="J26" s="308">
        <f>Интернат!K33</f>
        <v>0</v>
      </c>
      <c r="K26" s="262"/>
      <c r="L26" s="267" t="e">
        <f t="shared" si="0"/>
        <v>#DIV/0!</v>
      </c>
      <c r="M26" s="227"/>
    </row>
    <row r="27" spans="1:13" ht="15" x14ac:dyDescent="0.25">
      <c r="A27" s="243">
        <v>17</v>
      </c>
      <c r="B27" s="244" t="str">
        <f>Интернат!C34</f>
        <v>Заведующий хозяйством</v>
      </c>
      <c r="C27" s="307">
        <f>Интернат!D34</f>
        <v>0</v>
      </c>
      <c r="D27" s="306">
        <f>Интернат!E34</f>
        <v>0</v>
      </c>
      <c r="E27" s="306">
        <f>Интернат!F34</f>
        <v>0</v>
      </c>
      <c r="F27" s="306">
        <f>Интернат!G34</f>
        <v>0</v>
      </c>
      <c r="G27" s="306">
        <f>Интернат!H34</f>
        <v>0</v>
      </c>
      <c r="H27" s="306">
        <f>Интернат!I34</f>
        <v>0</v>
      </c>
      <c r="I27" s="306">
        <f>Интернат!J34</f>
        <v>0</v>
      </c>
      <c r="J27" s="308">
        <f>Интернат!K34</f>
        <v>0</v>
      </c>
      <c r="K27" s="262"/>
      <c r="L27" s="267" t="e">
        <f t="shared" si="0"/>
        <v>#DIV/0!</v>
      </c>
      <c r="M27" s="227"/>
    </row>
    <row r="28" spans="1:13" ht="15" x14ac:dyDescent="0.25">
      <c r="A28" s="243">
        <v>18</v>
      </c>
      <c r="B28" s="244" t="str">
        <f>Интернат!C35</f>
        <v>Бухгалтер</v>
      </c>
      <c r="C28" s="307">
        <f>Интернат!D35</f>
        <v>0</v>
      </c>
      <c r="D28" s="306">
        <f>Интернат!E35</f>
        <v>0</v>
      </c>
      <c r="E28" s="306">
        <f>Интернат!F35</f>
        <v>0</v>
      </c>
      <c r="F28" s="306">
        <f>Интернат!G35</f>
        <v>0</v>
      </c>
      <c r="G28" s="306">
        <f>Интернат!H35</f>
        <v>0</v>
      </c>
      <c r="H28" s="306">
        <f>Интернат!I35</f>
        <v>0</v>
      </c>
      <c r="I28" s="306">
        <f>Интернат!J35</f>
        <v>0</v>
      </c>
      <c r="J28" s="308">
        <f>Интернат!K35</f>
        <v>0</v>
      </c>
      <c r="K28" s="262"/>
      <c r="L28" s="267" t="e">
        <f t="shared" si="0"/>
        <v>#DIV/0!</v>
      </c>
      <c r="M28" s="227"/>
    </row>
    <row r="29" spans="1:13" ht="15" x14ac:dyDescent="0.25">
      <c r="A29" s="243">
        <v>19</v>
      </c>
      <c r="B29" s="244" t="str">
        <f>Интернат!C36</f>
        <v>Водитель</v>
      </c>
      <c r="C29" s="307">
        <f>Интернат!D36</f>
        <v>0</v>
      </c>
      <c r="D29" s="306">
        <f>Интернат!E36</f>
        <v>0</v>
      </c>
      <c r="E29" s="306">
        <f>Интернат!F36</f>
        <v>0</v>
      </c>
      <c r="F29" s="306">
        <f>Интернат!G36</f>
        <v>0</v>
      </c>
      <c r="G29" s="306">
        <f>Интернат!H36</f>
        <v>0</v>
      </c>
      <c r="H29" s="306">
        <f>Интернат!I36</f>
        <v>0</v>
      </c>
      <c r="I29" s="306">
        <f>Интернат!J36</f>
        <v>0</v>
      </c>
      <c r="J29" s="308">
        <f>Интернат!K36</f>
        <v>0</v>
      </c>
      <c r="K29" s="262"/>
      <c r="L29" s="267" t="e">
        <f t="shared" si="0"/>
        <v>#DIV/0!</v>
      </c>
      <c r="M29" s="227"/>
    </row>
    <row r="30" spans="1:13" ht="15" x14ac:dyDescent="0.25">
      <c r="A30" s="243">
        <v>20</v>
      </c>
      <c r="B30" s="244" t="str">
        <f>Интернат!C37</f>
        <v>Уборщик служебных помещений</v>
      </c>
      <c r="C30" s="307">
        <f>Интернат!D37</f>
        <v>0</v>
      </c>
      <c r="D30" s="306">
        <f>Интернат!E37</f>
        <v>0</v>
      </c>
      <c r="E30" s="306">
        <f>Интернат!F37</f>
        <v>0</v>
      </c>
      <c r="F30" s="306">
        <f>Интернат!G37</f>
        <v>0</v>
      </c>
      <c r="G30" s="306">
        <f>Интернат!H37</f>
        <v>0</v>
      </c>
      <c r="H30" s="306">
        <f>Интернат!I37</f>
        <v>0</v>
      </c>
      <c r="I30" s="306">
        <f>Интернат!J37</f>
        <v>0</v>
      </c>
      <c r="J30" s="308">
        <f>Интернат!K37</f>
        <v>0</v>
      </c>
      <c r="K30" s="262"/>
      <c r="L30" s="267" t="e">
        <f t="shared" si="0"/>
        <v>#DIV/0!</v>
      </c>
      <c r="M30" s="227"/>
    </row>
    <row r="31" spans="1:13" ht="15" x14ac:dyDescent="0.25">
      <c r="A31" s="243">
        <v>21</v>
      </c>
      <c r="B31" s="244" t="str">
        <f>Интернат!C38</f>
        <v>Дворник</v>
      </c>
      <c r="C31" s="307">
        <f>Интернат!D38</f>
        <v>0</v>
      </c>
      <c r="D31" s="306">
        <f>Интернат!E38</f>
        <v>0</v>
      </c>
      <c r="E31" s="306">
        <f>Интернат!F38</f>
        <v>0</v>
      </c>
      <c r="F31" s="306">
        <f>Интернат!G38</f>
        <v>0</v>
      </c>
      <c r="G31" s="306">
        <f>Интернат!H38</f>
        <v>0</v>
      </c>
      <c r="H31" s="306">
        <f>Интернат!I38</f>
        <v>0</v>
      </c>
      <c r="I31" s="306">
        <f>Интернат!J38</f>
        <v>0</v>
      </c>
      <c r="J31" s="308">
        <f>Интернат!K38</f>
        <v>0</v>
      </c>
      <c r="K31" s="262"/>
      <c r="L31" s="267" t="e">
        <f t="shared" si="0"/>
        <v>#DIV/0!</v>
      </c>
      <c r="M31" s="227"/>
    </row>
    <row r="32" spans="1:13" ht="15" x14ac:dyDescent="0.25">
      <c r="A32" s="243">
        <v>22</v>
      </c>
      <c r="B32" s="244" t="str">
        <f>Интернат!C39</f>
        <v>Рабочий по комплексному обсл.зданий</v>
      </c>
      <c r="C32" s="307">
        <f>Интернат!D39</f>
        <v>0</v>
      </c>
      <c r="D32" s="306">
        <f>Интернат!E39</f>
        <v>0</v>
      </c>
      <c r="E32" s="306">
        <f>Интернат!F39</f>
        <v>0</v>
      </c>
      <c r="F32" s="306">
        <f>Интернат!G39</f>
        <v>0</v>
      </c>
      <c r="G32" s="306">
        <f>Интернат!H39</f>
        <v>0</v>
      </c>
      <c r="H32" s="306">
        <f>Интернат!I39</f>
        <v>0</v>
      </c>
      <c r="I32" s="306">
        <f>Интернат!J39</f>
        <v>0</v>
      </c>
      <c r="J32" s="308">
        <f>Интернат!K39</f>
        <v>0</v>
      </c>
      <c r="K32" s="262"/>
      <c r="L32" s="267" t="e">
        <f t="shared" si="0"/>
        <v>#DIV/0!</v>
      </c>
      <c r="M32" s="227"/>
    </row>
    <row r="33" spans="1:15" ht="15" x14ac:dyDescent="0.25">
      <c r="A33" s="243">
        <v>23</v>
      </c>
      <c r="B33" s="244" t="str">
        <f>Интернат!C40</f>
        <v>Сторож</v>
      </c>
      <c r="C33" s="307">
        <f>Интернат!D40</f>
        <v>0</v>
      </c>
      <c r="D33" s="306">
        <f>Интернат!E40</f>
        <v>0</v>
      </c>
      <c r="E33" s="306">
        <f>Интернат!F40</f>
        <v>0</v>
      </c>
      <c r="F33" s="306">
        <f>Интернат!G40</f>
        <v>0</v>
      </c>
      <c r="G33" s="306">
        <f>Интернат!H40</f>
        <v>0</v>
      </c>
      <c r="H33" s="306">
        <f>Интернат!I40</f>
        <v>0</v>
      </c>
      <c r="I33" s="306">
        <f>Интернат!J40</f>
        <v>0</v>
      </c>
      <c r="J33" s="308">
        <f>Интернат!K40</f>
        <v>0</v>
      </c>
      <c r="K33" s="262"/>
      <c r="L33" s="267" t="e">
        <f t="shared" si="0"/>
        <v>#DIV/0!</v>
      </c>
      <c r="M33" s="227"/>
    </row>
    <row r="34" spans="1:15" ht="15.75" thickBot="1" x14ac:dyDescent="0.3">
      <c r="A34" s="243">
        <v>24</v>
      </c>
      <c r="B34" s="245" t="str">
        <f>Интернат!C41</f>
        <v>Подсобный рабочий</v>
      </c>
      <c r="C34" s="305">
        <f>Интернат!D41</f>
        <v>0</v>
      </c>
      <c r="D34" s="304">
        <f>Интернат!E41</f>
        <v>0</v>
      </c>
      <c r="E34" s="304">
        <f>Интернат!F41</f>
        <v>0</v>
      </c>
      <c r="F34" s="304">
        <f>Интернат!G41</f>
        <v>0</v>
      </c>
      <c r="G34" s="304">
        <f>Интернат!H41</f>
        <v>0</v>
      </c>
      <c r="H34" s="304">
        <f>Интернат!I41</f>
        <v>0</v>
      </c>
      <c r="I34" s="304">
        <f>Интернат!J41</f>
        <v>0</v>
      </c>
      <c r="J34" s="256">
        <f>Интернат!K41</f>
        <v>0</v>
      </c>
      <c r="K34" s="262"/>
      <c r="L34" s="267" t="e">
        <f t="shared" si="0"/>
        <v>#DIV/0!</v>
      </c>
      <c r="M34" s="227"/>
      <c r="N34" s="107" t="s">
        <v>112</v>
      </c>
      <c r="O34" s="107" t="s">
        <v>113</v>
      </c>
    </row>
    <row r="35" spans="1:15" ht="14.25" x14ac:dyDescent="0.2">
      <c r="A35" s="468" t="s">
        <v>51</v>
      </c>
      <c r="B35" s="469"/>
      <c r="C35" s="246">
        <f>SUM(C11:C34)-C16</f>
        <v>0</v>
      </c>
      <c r="D35" s="246">
        <f t="shared" ref="D35:J35" si="1">SUM(D11:D34)</f>
        <v>0</v>
      </c>
      <c r="E35" s="246">
        <f t="shared" si="1"/>
        <v>0</v>
      </c>
      <c r="F35" s="246">
        <f t="shared" si="1"/>
        <v>0</v>
      </c>
      <c r="G35" s="246">
        <f t="shared" si="1"/>
        <v>0</v>
      </c>
      <c r="H35" s="246">
        <f t="shared" si="1"/>
        <v>0</v>
      </c>
      <c r="I35" s="246">
        <f t="shared" si="1"/>
        <v>0</v>
      </c>
      <c r="J35" s="252">
        <f t="shared" si="1"/>
        <v>0</v>
      </c>
      <c r="K35" s="246">
        <f>SUM(K11:K34)-K16</f>
        <v>0</v>
      </c>
      <c r="L35" s="268" t="e">
        <f>SUM(L11:L34)</f>
        <v>#DIV/0!</v>
      </c>
      <c r="M35" s="226"/>
      <c r="N35" s="228" t="e">
        <f>100-N36</f>
        <v>#DIV/0!</v>
      </c>
      <c r="O35" s="228">
        <f>100-O36</f>
        <v>100</v>
      </c>
    </row>
    <row r="36" spans="1:15" x14ac:dyDescent="0.2">
      <c r="A36" s="450" t="s">
        <v>122</v>
      </c>
      <c r="B36" s="451"/>
      <c r="C36" s="247"/>
      <c r="D36" s="247"/>
      <c r="E36" s="248"/>
      <c r="F36" s="248"/>
      <c r="G36" s="248"/>
      <c r="H36" s="248"/>
      <c r="I36" s="248"/>
      <c r="J36" s="253">
        <f>ROUND(J35/85.89*14.11,2)</f>
        <v>0</v>
      </c>
      <c r="K36" s="263"/>
      <c r="L36" s="269" t="e">
        <f>ROUND(L35/90.26*9.74,2)</f>
        <v>#DIV/0!</v>
      </c>
      <c r="M36" s="226"/>
      <c r="N36" s="228" t="e">
        <f>ROUND(L35/(M38-L37)*100,2)</f>
        <v>#DIV/0!</v>
      </c>
      <c r="O36" s="228">
        <f>ROUND(J35/(M38-J37)*100,2)</f>
        <v>0</v>
      </c>
    </row>
    <row r="37" spans="1:15" ht="13.5" thickBot="1" x14ac:dyDescent="0.25">
      <c r="A37" s="443" t="s">
        <v>42</v>
      </c>
      <c r="B37" s="444"/>
      <c r="C37" s="444"/>
      <c r="D37" s="444"/>
      <c r="E37" s="444"/>
      <c r="F37" s="444"/>
      <c r="G37" s="444"/>
      <c r="H37" s="444"/>
      <c r="I37" s="445"/>
      <c r="J37" s="254">
        <f>Интернат!K79</f>
        <v>0</v>
      </c>
      <c r="K37" s="263"/>
      <c r="L37" s="270">
        <f>J37</f>
        <v>0</v>
      </c>
      <c r="M37" s="226"/>
    </row>
    <row r="38" spans="1:15" ht="15.75" thickBot="1" x14ac:dyDescent="0.3">
      <c r="A38" s="437" t="s">
        <v>54</v>
      </c>
      <c r="B38" s="438"/>
      <c r="C38" s="249">
        <f>C35</f>
        <v>0</v>
      </c>
      <c r="D38" s="249"/>
      <c r="E38" s="250"/>
      <c r="F38" s="250"/>
      <c r="G38" s="250"/>
      <c r="H38" s="250"/>
      <c r="I38" s="250"/>
      <c r="J38" s="255">
        <f>J35+J36+J37</f>
        <v>0</v>
      </c>
      <c r="K38" s="264">
        <f>K35</f>
        <v>0</v>
      </c>
      <c r="L38" s="271" t="e">
        <f>L35+L36+L37</f>
        <v>#DIV/0!</v>
      </c>
      <c r="M38" s="272">
        <v>929200</v>
      </c>
    </row>
    <row r="39" spans="1:15" ht="15.75" x14ac:dyDescent="0.25">
      <c r="A39" s="243">
        <v>24</v>
      </c>
      <c r="B39" s="251" t="str">
        <f>Интернат!C42</f>
        <v>Главный бухгалтер</v>
      </c>
      <c r="C39" s="233">
        <f>Интернат!D42</f>
        <v>0</v>
      </c>
      <c r="D39" s="232">
        <f>Интернат!E42</f>
        <v>0</v>
      </c>
      <c r="E39" s="232">
        <f>Интернат!F42</f>
        <v>0</v>
      </c>
      <c r="F39" s="232">
        <f>Интернат!G42</f>
        <v>0</v>
      </c>
      <c r="G39" s="232">
        <f>Интернат!H42</f>
        <v>0</v>
      </c>
      <c r="H39" s="232">
        <f>Интернат!I42</f>
        <v>0</v>
      </c>
      <c r="I39" s="232">
        <f>Интернат!J42</f>
        <v>0</v>
      </c>
      <c r="J39" s="256">
        <f>Интернат!K42</f>
        <v>0</v>
      </c>
      <c r="K39" s="265">
        <f>ROUND(J38*12/1000,1)</f>
        <v>0</v>
      </c>
    </row>
    <row r="40" spans="1:15" ht="15" x14ac:dyDescent="0.25">
      <c r="A40" s="243">
        <v>25</v>
      </c>
      <c r="B40" s="251" t="str">
        <f>Интернат!C43</f>
        <v>Зам.директора по АХЧ</v>
      </c>
      <c r="C40" s="233">
        <f>Интернат!D43</f>
        <v>0</v>
      </c>
      <c r="D40" s="232">
        <f>Интернат!E43</f>
        <v>0</v>
      </c>
      <c r="E40" s="232">
        <f>Интернат!F43</f>
        <v>0</v>
      </c>
      <c r="F40" s="232">
        <f>Интернат!G43</f>
        <v>0</v>
      </c>
      <c r="G40" s="232">
        <f>Интернат!H43</f>
        <v>0</v>
      </c>
      <c r="H40" s="232">
        <f>Интернат!I43</f>
        <v>0</v>
      </c>
      <c r="I40" s="232">
        <f>Интернат!J43</f>
        <v>0</v>
      </c>
      <c r="J40" s="256">
        <f>Интернат!K43</f>
        <v>0</v>
      </c>
    </row>
    <row r="41" spans="1:15" ht="15" x14ac:dyDescent="0.25">
      <c r="A41" s="243">
        <v>26</v>
      </c>
      <c r="B41" s="251" t="str">
        <f>Интернат!C44</f>
        <v>Заместитель директора по УВР(ВР, ОБ)</v>
      </c>
      <c r="C41" s="233">
        <f>Интернат!D44</f>
        <v>0</v>
      </c>
      <c r="D41" s="232">
        <f>Интернат!E44</f>
        <v>0</v>
      </c>
      <c r="E41" s="232">
        <f>Интернат!F44</f>
        <v>0</v>
      </c>
      <c r="F41" s="232">
        <f>Интернат!G44</f>
        <v>0</v>
      </c>
      <c r="G41" s="232">
        <f>Интернат!H44</f>
        <v>0</v>
      </c>
      <c r="H41" s="232">
        <f>Интернат!I44</f>
        <v>0</v>
      </c>
      <c r="I41" s="232">
        <f>Интернат!J44</f>
        <v>0</v>
      </c>
      <c r="J41" s="256">
        <f>Интернат!K44</f>
        <v>0</v>
      </c>
    </row>
    <row r="42" spans="1:15" ht="15" x14ac:dyDescent="0.25">
      <c r="A42" s="243">
        <v>27</v>
      </c>
      <c r="B42" s="251" t="str">
        <f>Интернат!C45</f>
        <v>Воспитатель</v>
      </c>
      <c r="C42" s="233">
        <f>Интернат!D45</f>
        <v>0</v>
      </c>
      <c r="D42" s="232">
        <f>Интернат!E45</f>
        <v>0</v>
      </c>
      <c r="E42" s="232">
        <f>Интернат!F45</f>
        <v>0</v>
      </c>
      <c r="F42" s="232">
        <f>Интернат!G45</f>
        <v>0</v>
      </c>
      <c r="G42" s="232">
        <f>Интернат!H45</f>
        <v>0</v>
      </c>
      <c r="H42" s="232">
        <f>Интернат!I45</f>
        <v>0</v>
      </c>
      <c r="I42" s="232">
        <f>Интернат!J45</f>
        <v>0</v>
      </c>
      <c r="J42" s="256">
        <f>Интернат!K45</f>
        <v>0</v>
      </c>
    </row>
    <row r="43" spans="1:15" ht="15" x14ac:dyDescent="0.25">
      <c r="A43" s="243">
        <v>28</v>
      </c>
      <c r="B43" s="251" t="str">
        <f>Интернат!C46</f>
        <v>Врач-специалист</v>
      </c>
      <c r="C43" s="233">
        <f>Интернат!D46</f>
        <v>0</v>
      </c>
      <c r="D43" s="232">
        <f>Интернат!E46</f>
        <v>0</v>
      </c>
      <c r="E43" s="232">
        <f>Интернат!F46</f>
        <v>0</v>
      </c>
      <c r="F43" s="232">
        <f>Интернат!G46</f>
        <v>0</v>
      </c>
      <c r="G43" s="232">
        <f>Интернат!H46</f>
        <v>0</v>
      </c>
      <c r="H43" s="232">
        <f>Интернат!I46</f>
        <v>0</v>
      </c>
      <c r="I43" s="232">
        <f>Интернат!J46</f>
        <v>0</v>
      </c>
      <c r="J43" s="256">
        <f>Интернат!K46</f>
        <v>0</v>
      </c>
    </row>
    <row r="44" spans="1:15" ht="15" x14ac:dyDescent="0.25">
      <c r="A44" s="243">
        <v>29</v>
      </c>
      <c r="B44" s="251" t="str">
        <f>Интернат!C47</f>
        <v>Медицинская сестра</v>
      </c>
      <c r="C44" s="233">
        <f>Интернат!D47</f>
        <v>0</v>
      </c>
      <c r="D44" s="232">
        <f>Интернат!E47</f>
        <v>0</v>
      </c>
      <c r="E44" s="232">
        <f>Интернат!F47</f>
        <v>0</v>
      </c>
      <c r="F44" s="232">
        <f>Интернат!G47</f>
        <v>0</v>
      </c>
      <c r="G44" s="232">
        <f>Интернат!H47</f>
        <v>0</v>
      </c>
      <c r="H44" s="232">
        <f>Интернат!I47</f>
        <v>0</v>
      </c>
      <c r="I44" s="232">
        <f>Интернат!J47</f>
        <v>0</v>
      </c>
      <c r="J44" s="256">
        <f>Интернат!K47</f>
        <v>0</v>
      </c>
    </row>
    <row r="45" spans="1:15" ht="15" x14ac:dyDescent="0.25">
      <c r="A45" s="243">
        <v>30</v>
      </c>
      <c r="B45" s="251" t="str">
        <f>Интернат!C48</f>
        <v>Медицинская сестра(для организации питания)</v>
      </c>
      <c r="C45" s="233">
        <f>Интернат!D48</f>
        <v>0</v>
      </c>
      <c r="D45" s="232">
        <f>Интернат!E48</f>
        <v>0</v>
      </c>
      <c r="E45" s="232">
        <f>Интернат!F48</f>
        <v>0</v>
      </c>
      <c r="F45" s="232">
        <f>Интернат!G48</f>
        <v>0</v>
      </c>
      <c r="G45" s="232">
        <f>Интернат!H48</f>
        <v>0</v>
      </c>
      <c r="H45" s="232">
        <f>Интернат!I48</f>
        <v>0</v>
      </c>
      <c r="I45" s="232">
        <f>Интернат!J48</f>
        <v>0</v>
      </c>
      <c r="J45" s="256">
        <f>Интернат!K48</f>
        <v>0</v>
      </c>
    </row>
    <row r="46" spans="1:15" ht="14.45" customHeight="1" x14ac:dyDescent="0.25">
      <c r="A46" s="243">
        <v>31</v>
      </c>
      <c r="B46" s="251" t="str">
        <f>Интернат!C49</f>
        <v>Медсестра по массажу, физотерапии, ортоптиски</v>
      </c>
      <c r="C46" s="233">
        <f>Интернат!D49</f>
        <v>0</v>
      </c>
      <c r="D46" s="232">
        <f>Интернат!E49</f>
        <v>0</v>
      </c>
      <c r="E46" s="232">
        <f>Интернат!F49</f>
        <v>0</v>
      </c>
      <c r="F46" s="232">
        <f>Интернат!G49</f>
        <v>0</v>
      </c>
      <c r="G46" s="232">
        <f>Интернат!H49</f>
        <v>0</v>
      </c>
      <c r="H46" s="232">
        <f>Интернат!I49</f>
        <v>0</v>
      </c>
      <c r="I46" s="232">
        <f>Интернат!J49</f>
        <v>0</v>
      </c>
      <c r="J46" s="256">
        <f>Интернат!K49</f>
        <v>0</v>
      </c>
    </row>
    <row r="47" spans="1:15" ht="14.45" customHeight="1" x14ac:dyDescent="0.25">
      <c r="A47" s="243">
        <v>32</v>
      </c>
      <c r="B47" s="251" t="str">
        <f>Интернат!C50</f>
        <v>Инстуктор ЛФК</v>
      </c>
      <c r="C47" s="233">
        <f>Интернат!D50</f>
        <v>0</v>
      </c>
      <c r="D47" s="232">
        <f>Интернат!E50</f>
        <v>0</v>
      </c>
      <c r="E47" s="232">
        <f>Интернат!F50</f>
        <v>0</v>
      </c>
      <c r="F47" s="232">
        <f>Интернат!G50</f>
        <v>0</v>
      </c>
      <c r="G47" s="232">
        <f>Интернат!H50</f>
        <v>0</v>
      </c>
      <c r="H47" s="232">
        <f>Интернат!I50</f>
        <v>0</v>
      </c>
      <c r="I47" s="232">
        <f>Интернат!J50</f>
        <v>0</v>
      </c>
      <c r="J47" s="256">
        <f>Интернат!K50</f>
        <v>0</v>
      </c>
    </row>
    <row r="48" spans="1:15" ht="14.45" customHeight="1" x14ac:dyDescent="0.25">
      <c r="A48" s="243">
        <v>33</v>
      </c>
      <c r="B48" s="251" t="str">
        <f>Интернат!C51</f>
        <v>Младшая медицинская сестра</v>
      </c>
      <c r="C48" s="233">
        <f>Интернат!D51</f>
        <v>0</v>
      </c>
      <c r="D48" s="232">
        <f>Интернат!E51</f>
        <v>0</v>
      </c>
      <c r="E48" s="232">
        <f>Интернат!F51</f>
        <v>0</v>
      </c>
      <c r="F48" s="232">
        <f>Интернат!G51</f>
        <v>0</v>
      </c>
      <c r="G48" s="232">
        <f>Интернат!H51</f>
        <v>0</v>
      </c>
      <c r="H48" s="232">
        <f>Интернат!I51</f>
        <v>0</v>
      </c>
      <c r="I48" s="232">
        <f>Интернат!J51</f>
        <v>0</v>
      </c>
      <c r="J48" s="256">
        <f>Интернат!K51</f>
        <v>0</v>
      </c>
    </row>
    <row r="49" spans="1:10" ht="14.45" customHeight="1" x14ac:dyDescent="0.25">
      <c r="A49" s="243">
        <v>34</v>
      </c>
      <c r="B49" s="251" t="str">
        <f>Интернат!C52</f>
        <v>Библиотекарь</v>
      </c>
      <c r="C49" s="233">
        <f>Интернат!D52</f>
        <v>0</v>
      </c>
      <c r="D49" s="232">
        <f>Интернат!E52</f>
        <v>0</v>
      </c>
      <c r="E49" s="232">
        <f>Интернат!F52</f>
        <v>0</v>
      </c>
      <c r="F49" s="232">
        <f>Интернат!G52</f>
        <v>0</v>
      </c>
      <c r="G49" s="232">
        <f>Интернат!H52</f>
        <v>0</v>
      </c>
      <c r="H49" s="232">
        <f>Интернат!I52</f>
        <v>0</v>
      </c>
      <c r="I49" s="232">
        <f>Интернат!J52</f>
        <v>0</v>
      </c>
      <c r="J49" s="256">
        <f>Интернат!K52</f>
        <v>0</v>
      </c>
    </row>
    <row r="50" spans="1:10" ht="14.45" customHeight="1" x14ac:dyDescent="0.25">
      <c r="A50" s="243">
        <v>35</v>
      </c>
      <c r="B50" s="251" t="str">
        <f>Интернат!C53</f>
        <v>Заведующий складом</v>
      </c>
      <c r="C50" s="233">
        <f>Интернат!D53</f>
        <v>0</v>
      </c>
      <c r="D50" s="232">
        <f>Интернат!E53</f>
        <v>0</v>
      </c>
      <c r="E50" s="232">
        <f>Интернат!F53</f>
        <v>0</v>
      </c>
      <c r="F50" s="232">
        <f>Интернат!G53</f>
        <v>0</v>
      </c>
      <c r="G50" s="232">
        <f>Интернат!H53</f>
        <v>0</v>
      </c>
      <c r="H50" s="232">
        <f>Интернат!I53</f>
        <v>0</v>
      </c>
      <c r="I50" s="232">
        <f>Интернат!J53</f>
        <v>0</v>
      </c>
      <c r="J50" s="256">
        <f>Интернат!K53</f>
        <v>0</v>
      </c>
    </row>
    <row r="51" spans="1:10" ht="14.45" customHeight="1" x14ac:dyDescent="0.25">
      <c r="A51" s="243">
        <v>36</v>
      </c>
      <c r="B51" s="251" t="str">
        <f>Интернат!C54</f>
        <v>Заведующий хозяйством</v>
      </c>
      <c r="C51" s="233">
        <f>Интернат!D54</f>
        <v>0</v>
      </c>
      <c r="D51" s="232">
        <f>Интернат!E54</f>
        <v>0</v>
      </c>
      <c r="E51" s="232">
        <f>Интернат!F54</f>
        <v>0</v>
      </c>
      <c r="F51" s="232">
        <f>Интернат!G54</f>
        <v>0</v>
      </c>
      <c r="G51" s="232">
        <f>Интернат!H54</f>
        <v>0</v>
      </c>
      <c r="H51" s="232">
        <f>Интернат!I54</f>
        <v>0</v>
      </c>
      <c r="I51" s="232">
        <f>Интернат!J54</f>
        <v>0</v>
      </c>
      <c r="J51" s="256">
        <f>Интернат!K54</f>
        <v>0</v>
      </c>
    </row>
    <row r="52" spans="1:10" ht="14.45" customHeight="1" x14ac:dyDescent="0.25">
      <c r="A52" s="243">
        <v>37</v>
      </c>
      <c r="B52" s="251" t="str">
        <f>Интернат!C55</f>
        <v>Секретарь (делопроизводитель)</v>
      </c>
      <c r="C52" s="233">
        <f>Интернат!D55</f>
        <v>0</v>
      </c>
      <c r="D52" s="232">
        <f>Интернат!E55</f>
        <v>0</v>
      </c>
      <c r="E52" s="232">
        <f>Интернат!F55</f>
        <v>0</v>
      </c>
      <c r="F52" s="232">
        <f>Интернат!G55</f>
        <v>0</v>
      </c>
      <c r="G52" s="232">
        <f>Интернат!H55</f>
        <v>0</v>
      </c>
      <c r="H52" s="232">
        <f>Интернат!I55</f>
        <v>0</v>
      </c>
      <c r="I52" s="232">
        <f>Интернат!J55</f>
        <v>0</v>
      </c>
      <c r="J52" s="256">
        <f>Интернат!K55</f>
        <v>0</v>
      </c>
    </row>
    <row r="53" spans="1:10" ht="14.45" customHeight="1" x14ac:dyDescent="0.25">
      <c r="A53" s="243">
        <v>38</v>
      </c>
      <c r="B53" s="251" t="str">
        <f>Интернат!C56</f>
        <v>Лаборант</v>
      </c>
      <c r="C53" s="233">
        <f>Интернат!D56</f>
        <v>0</v>
      </c>
      <c r="D53" s="232">
        <f>Интернат!E56</f>
        <v>0</v>
      </c>
      <c r="E53" s="232">
        <f>Интернат!F56</f>
        <v>0</v>
      </c>
      <c r="F53" s="232">
        <f>Интернат!G56</f>
        <v>0</v>
      </c>
      <c r="G53" s="232">
        <f>Интернат!H56</f>
        <v>0</v>
      </c>
      <c r="H53" s="232">
        <f>Интернат!I56</f>
        <v>0</v>
      </c>
      <c r="I53" s="232">
        <f>Интернат!J56</f>
        <v>0</v>
      </c>
      <c r="J53" s="256">
        <f>Интернат!K56</f>
        <v>0</v>
      </c>
    </row>
    <row r="54" spans="1:10" ht="14.45" customHeight="1" x14ac:dyDescent="0.25">
      <c r="A54" s="243">
        <v>39</v>
      </c>
      <c r="B54" s="251" t="str">
        <f>Интернат!C57</f>
        <v xml:space="preserve">Мастер </v>
      </c>
      <c r="C54" s="233">
        <f>Интернат!D57</f>
        <v>0</v>
      </c>
      <c r="D54" s="232">
        <f>Интернат!E57</f>
        <v>0</v>
      </c>
      <c r="E54" s="232">
        <f>Интернат!F57</f>
        <v>0</v>
      </c>
      <c r="F54" s="232">
        <f>Интернат!G57</f>
        <v>0</v>
      </c>
      <c r="G54" s="232">
        <f>Интернат!H57</f>
        <v>0</v>
      </c>
      <c r="H54" s="232">
        <f>Интернат!I57</f>
        <v>0</v>
      </c>
      <c r="I54" s="232">
        <f>Интернат!J57</f>
        <v>0</v>
      </c>
      <c r="J54" s="256">
        <f>Интернат!K57</f>
        <v>0</v>
      </c>
    </row>
    <row r="55" spans="1:10" ht="14.45" customHeight="1" x14ac:dyDescent="0.25">
      <c r="A55" s="243">
        <v>40</v>
      </c>
      <c r="B55" s="251" t="str">
        <f>Интернат!C58</f>
        <v>Бухгалтер</v>
      </c>
      <c r="C55" s="233">
        <f>Интернат!D58</f>
        <v>0</v>
      </c>
      <c r="D55" s="232">
        <f>Интернат!E58</f>
        <v>0</v>
      </c>
      <c r="E55" s="232">
        <f>Интернат!F58</f>
        <v>0</v>
      </c>
      <c r="F55" s="232">
        <f>Интернат!G58</f>
        <v>0</v>
      </c>
      <c r="G55" s="232">
        <f>Интернат!H58</f>
        <v>0</v>
      </c>
      <c r="H55" s="232">
        <f>Интернат!I58</f>
        <v>0</v>
      </c>
      <c r="I55" s="232">
        <f>Интернат!J58</f>
        <v>0</v>
      </c>
      <c r="J55" s="256">
        <f>Интернат!K58</f>
        <v>0</v>
      </c>
    </row>
    <row r="56" spans="1:10" ht="14.45" customHeight="1" x14ac:dyDescent="0.25">
      <c r="A56" s="243">
        <v>41</v>
      </c>
      <c r="B56" s="251" t="str">
        <f>Интернат!C59</f>
        <v>Кассир</v>
      </c>
      <c r="C56" s="233">
        <f>Интернат!D59</f>
        <v>0</v>
      </c>
      <c r="D56" s="232">
        <f>Интернат!E59</f>
        <v>0</v>
      </c>
      <c r="E56" s="232">
        <f>Интернат!F59</f>
        <v>0</v>
      </c>
      <c r="F56" s="232">
        <f>Интернат!G59</f>
        <v>0</v>
      </c>
      <c r="G56" s="232">
        <f>Интернат!H59</f>
        <v>0</v>
      </c>
      <c r="H56" s="232">
        <f>Интернат!I59</f>
        <v>0</v>
      </c>
      <c r="I56" s="232">
        <f>Интернат!J59</f>
        <v>0</v>
      </c>
      <c r="J56" s="256">
        <f>Интернат!K59</f>
        <v>0</v>
      </c>
    </row>
    <row r="57" spans="1:10" ht="14.45" customHeight="1" x14ac:dyDescent="0.25">
      <c r="A57" s="243">
        <v>42</v>
      </c>
      <c r="B57" s="251" t="str">
        <f>Интернат!C60</f>
        <v>Младший воспитатель</v>
      </c>
      <c r="C57" s="233">
        <f>Интернат!D60</f>
        <v>0</v>
      </c>
      <c r="D57" s="232">
        <f>Интернат!E60</f>
        <v>0</v>
      </c>
      <c r="E57" s="232">
        <f>Интернат!F60</f>
        <v>0</v>
      </c>
      <c r="F57" s="232">
        <f>Интернат!G60</f>
        <v>0</v>
      </c>
      <c r="G57" s="232">
        <f>Интернат!H60</f>
        <v>0</v>
      </c>
      <c r="H57" s="232">
        <f>Интернат!I60</f>
        <v>0</v>
      </c>
      <c r="I57" s="232">
        <f>Интернат!J60</f>
        <v>0</v>
      </c>
      <c r="J57" s="256">
        <f>Интернат!K60</f>
        <v>0</v>
      </c>
    </row>
    <row r="58" spans="1:10" ht="14.45" customHeight="1" x14ac:dyDescent="0.25">
      <c r="A58" s="243">
        <v>43</v>
      </c>
      <c r="B58" s="251" t="str">
        <f>Интернат!C61</f>
        <v>Шеф-повар</v>
      </c>
      <c r="C58" s="233">
        <f>Интернат!D61</f>
        <v>0</v>
      </c>
      <c r="D58" s="232">
        <f>Интернат!E61</f>
        <v>0</v>
      </c>
      <c r="E58" s="232">
        <f>Интернат!F61</f>
        <v>0</v>
      </c>
      <c r="F58" s="232">
        <f>Интернат!G61</f>
        <v>0</v>
      </c>
      <c r="G58" s="232">
        <f>Интернат!H61</f>
        <v>0</v>
      </c>
      <c r="H58" s="232">
        <f>Интернат!I61</f>
        <v>0</v>
      </c>
      <c r="I58" s="232">
        <f>Интернат!J61</f>
        <v>0</v>
      </c>
      <c r="J58" s="256">
        <f>Интернат!K61</f>
        <v>0</v>
      </c>
    </row>
    <row r="59" spans="1:10" ht="15" x14ac:dyDescent="0.25">
      <c r="A59" s="243">
        <v>44</v>
      </c>
      <c r="B59" s="251" t="str">
        <f>Интернат!C62</f>
        <v>Повар</v>
      </c>
      <c r="C59" s="233">
        <f>Интернат!D62</f>
        <v>0</v>
      </c>
      <c r="D59" s="232">
        <f>Интернат!E62</f>
        <v>0</v>
      </c>
      <c r="E59" s="232">
        <f>Интернат!F62</f>
        <v>0</v>
      </c>
      <c r="F59" s="232">
        <f>Интернат!G62</f>
        <v>0</v>
      </c>
      <c r="G59" s="232">
        <f>Интернат!H62</f>
        <v>0</v>
      </c>
      <c r="H59" s="232">
        <f>Интернат!I62</f>
        <v>0</v>
      </c>
      <c r="I59" s="232">
        <f>Интернат!J62</f>
        <v>0</v>
      </c>
      <c r="J59" s="256">
        <f>Интернат!K62</f>
        <v>0</v>
      </c>
    </row>
    <row r="60" spans="1:10" ht="15" x14ac:dyDescent="0.25">
      <c r="A60" s="243">
        <v>45</v>
      </c>
      <c r="B60" s="251" t="str">
        <f>Интернат!C63</f>
        <v>Техник (для обслуживания звукоус.аппаратуры)</v>
      </c>
      <c r="C60" s="233">
        <f>Интернат!D63</f>
        <v>0</v>
      </c>
      <c r="D60" s="232">
        <f>Интернат!E63</f>
        <v>0</v>
      </c>
      <c r="E60" s="232">
        <f>Интернат!F63</f>
        <v>0</v>
      </c>
      <c r="F60" s="232">
        <f>Интернат!G63</f>
        <v>0</v>
      </c>
      <c r="G60" s="232">
        <f>Интернат!H63</f>
        <v>0</v>
      </c>
      <c r="H60" s="232">
        <f>Интернат!I63</f>
        <v>0</v>
      </c>
      <c r="I60" s="232">
        <f>Интернат!J63</f>
        <v>0</v>
      </c>
      <c r="J60" s="256">
        <f>Интернат!K63</f>
        <v>0</v>
      </c>
    </row>
    <row r="61" spans="1:10" ht="15" x14ac:dyDescent="0.25">
      <c r="A61" s="243">
        <v>46</v>
      </c>
      <c r="B61" s="251" t="str">
        <f>Интернат!C64</f>
        <v>Швея по ремонту белья</v>
      </c>
      <c r="C61" s="233">
        <f>Интернат!D64</f>
        <v>0</v>
      </c>
      <c r="D61" s="232">
        <f>Интернат!E64</f>
        <v>0</v>
      </c>
      <c r="E61" s="232">
        <f>Интернат!F64</f>
        <v>0</v>
      </c>
      <c r="F61" s="232">
        <f>Интернат!G64</f>
        <v>0</v>
      </c>
      <c r="G61" s="232">
        <f>Интернат!H64</f>
        <v>0</v>
      </c>
      <c r="H61" s="232">
        <f>Интернат!I64</f>
        <v>0</v>
      </c>
      <c r="I61" s="232">
        <f>Интернат!J64</f>
        <v>0</v>
      </c>
      <c r="J61" s="256">
        <f>Интернат!K64</f>
        <v>0</v>
      </c>
    </row>
    <row r="62" spans="1:10" ht="15" x14ac:dyDescent="0.25">
      <c r="A62" s="243">
        <v>47</v>
      </c>
      <c r="B62" s="251" t="str">
        <f>Интернат!C65</f>
        <v>Рабочий (электромонтер, слесарь-сантехник и т.п.)</v>
      </c>
      <c r="C62" s="233">
        <f>Интернат!D65</f>
        <v>0</v>
      </c>
      <c r="D62" s="232">
        <f>Интернат!E65</f>
        <v>0</v>
      </c>
      <c r="E62" s="232">
        <f>Интернат!F65</f>
        <v>0</v>
      </c>
      <c r="F62" s="232">
        <f>Интернат!G65</f>
        <v>0</v>
      </c>
      <c r="G62" s="232">
        <f>Интернат!H65</f>
        <v>0</v>
      </c>
      <c r="H62" s="232">
        <f>Интернат!I65</f>
        <v>0</v>
      </c>
      <c r="I62" s="232">
        <f>Интернат!J65</f>
        <v>0</v>
      </c>
      <c r="J62" s="256">
        <f>Интернат!K65</f>
        <v>0</v>
      </c>
    </row>
    <row r="63" spans="1:10" ht="15" x14ac:dyDescent="0.25">
      <c r="A63" s="243">
        <v>48</v>
      </c>
      <c r="B63" s="251" t="str">
        <f>Интернат!C66</f>
        <v>Киномеханик</v>
      </c>
      <c r="C63" s="233">
        <f>Интернат!D66</f>
        <v>0</v>
      </c>
      <c r="D63" s="232">
        <f>Интернат!E66</f>
        <v>0</v>
      </c>
      <c r="E63" s="232">
        <f>Интернат!F66</f>
        <v>0</v>
      </c>
      <c r="F63" s="232">
        <f>Интернат!G66</f>
        <v>0</v>
      </c>
      <c r="G63" s="232">
        <f>Интернат!H66</f>
        <v>0</v>
      </c>
      <c r="H63" s="232">
        <f>Интернат!I66</f>
        <v>0</v>
      </c>
      <c r="I63" s="232">
        <f>Интернат!J66</f>
        <v>0</v>
      </c>
      <c r="J63" s="256">
        <f>Интернат!K66</f>
        <v>0</v>
      </c>
    </row>
    <row r="64" spans="1:10" ht="15" x14ac:dyDescent="0.25">
      <c r="A64" s="243">
        <v>49</v>
      </c>
      <c r="B64" s="251" t="str">
        <f>Интернат!C67</f>
        <v>Грузчик</v>
      </c>
      <c r="C64" s="233">
        <f>Интернат!D67</f>
        <v>0</v>
      </c>
      <c r="D64" s="232">
        <f>Интернат!E67</f>
        <v>0</v>
      </c>
      <c r="E64" s="232">
        <f>Интернат!F67</f>
        <v>0</v>
      </c>
      <c r="F64" s="232">
        <f>Интернат!G67</f>
        <v>0</v>
      </c>
      <c r="G64" s="232">
        <f>Интернат!H67</f>
        <v>0</v>
      </c>
      <c r="H64" s="232">
        <f>Интернат!I67</f>
        <v>0</v>
      </c>
      <c r="I64" s="232">
        <f>Интернат!J67</f>
        <v>0</v>
      </c>
      <c r="J64" s="256">
        <f>Интернат!K67</f>
        <v>0</v>
      </c>
    </row>
    <row r="65" spans="1:12" ht="15" x14ac:dyDescent="0.25">
      <c r="A65" s="243">
        <v>50</v>
      </c>
      <c r="B65" s="251" t="str">
        <f>Интернат!C68</f>
        <v>Кастелянша</v>
      </c>
      <c r="C65" s="233">
        <f>Интернат!D68</f>
        <v>0</v>
      </c>
      <c r="D65" s="232">
        <f>Интернат!E68</f>
        <v>0</v>
      </c>
      <c r="E65" s="232">
        <f>Интернат!F68</f>
        <v>0</v>
      </c>
      <c r="F65" s="232">
        <f>Интернат!G68</f>
        <v>0</v>
      </c>
      <c r="G65" s="232">
        <f>Интернат!H68</f>
        <v>0</v>
      </c>
      <c r="H65" s="232">
        <f>Интернат!I68</f>
        <v>0</v>
      </c>
      <c r="I65" s="232">
        <f>Интернат!J68</f>
        <v>0</v>
      </c>
      <c r="J65" s="256">
        <f>Интернат!K68</f>
        <v>0</v>
      </c>
    </row>
    <row r="66" spans="1:12" ht="15" x14ac:dyDescent="0.25">
      <c r="A66" s="243">
        <v>51</v>
      </c>
      <c r="B66" s="251" t="str">
        <f>Интернат!C69</f>
        <v>Подсобный рабочий</v>
      </c>
      <c r="C66" s="233">
        <f>Интернат!D69</f>
        <v>0</v>
      </c>
      <c r="D66" s="232">
        <f>Интернат!E69</f>
        <v>0</v>
      </c>
      <c r="E66" s="232">
        <f>Интернат!F69</f>
        <v>0</v>
      </c>
      <c r="F66" s="232">
        <f>Интернат!G69</f>
        <v>0</v>
      </c>
      <c r="G66" s="232">
        <f>Интернат!H69</f>
        <v>0</v>
      </c>
      <c r="H66" s="232">
        <f>Интернат!I69</f>
        <v>0</v>
      </c>
      <c r="I66" s="232">
        <f>Интернат!J69</f>
        <v>0</v>
      </c>
      <c r="J66" s="256">
        <f>Интернат!K69</f>
        <v>0</v>
      </c>
    </row>
    <row r="67" spans="1:12" ht="15" x14ac:dyDescent="0.25">
      <c r="A67" s="243">
        <v>52</v>
      </c>
      <c r="B67" s="251" t="str">
        <f>Интернат!C70</f>
        <v>Машинист по стирке  белья и спецодежды</v>
      </c>
      <c r="C67" s="233">
        <f>Интернат!D70</f>
        <v>0</v>
      </c>
      <c r="D67" s="232">
        <f>Интернат!E70</f>
        <v>0</v>
      </c>
      <c r="E67" s="232">
        <f>Интернат!F70</f>
        <v>0</v>
      </c>
      <c r="F67" s="232">
        <f>Интернат!G70</f>
        <v>0</v>
      </c>
      <c r="G67" s="232">
        <f>Интернат!H70</f>
        <v>0</v>
      </c>
      <c r="H67" s="232">
        <f>Интернат!I70</f>
        <v>0</v>
      </c>
      <c r="I67" s="232">
        <f>Интернат!J70</f>
        <v>0</v>
      </c>
      <c r="J67" s="256">
        <f>Интернат!K70</f>
        <v>0</v>
      </c>
    </row>
    <row r="68" spans="1:12" ht="15" x14ac:dyDescent="0.25">
      <c r="A68" s="243">
        <v>53</v>
      </c>
      <c r="B68" s="251" t="str">
        <f>Интернат!C71</f>
        <v>Кладовщик</v>
      </c>
      <c r="C68" s="233">
        <f>Интернат!D71</f>
        <v>0</v>
      </c>
      <c r="D68" s="232">
        <f>Интернат!E71</f>
        <v>0</v>
      </c>
      <c r="E68" s="232">
        <f>Интернат!F71</f>
        <v>0</v>
      </c>
      <c r="F68" s="232">
        <f>Интернат!G71</f>
        <v>0</v>
      </c>
      <c r="G68" s="232">
        <f>Интернат!H71</f>
        <v>0</v>
      </c>
      <c r="H68" s="232">
        <f>Интернат!I71</f>
        <v>0</v>
      </c>
      <c r="I68" s="232">
        <f>Интернат!J71</f>
        <v>0</v>
      </c>
      <c r="J68" s="256">
        <f>Интернат!K71</f>
        <v>0</v>
      </c>
    </row>
    <row r="69" spans="1:12" ht="15" x14ac:dyDescent="0.25">
      <c r="A69" s="243">
        <v>54</v>
      </c>
      <c r="B69" s="251" t="str">
        <f>Интернат!C72</f>
        <v>Водитель</v>
      </c>
      <c r="C69" s="233">
        <f>Интернат!D72</f>
        <v>0</v>
      </c>
      <c r="D69" s="232">
        <f>Интернат!E72</f>
        <v>0</v>
      </c>
      <c r="E69" s="232">
        <f>Интернат!F72</f>
        <v>0</v>
      </c>
      <c r="F69" s="232">
        <f>Интернат!G72</f>
        <v>0</v>
      </c>
      <c r="G69" s="232">
        <f>Интернат!H72</f>
        <v>0</v>
      </c>
      <c r="H69" s="232">
        <f>Интернат!I72</f>
        <v>0</v>
      </c>
      <c r="I69" s="232">
        <f>Интернат!J72</f>
        <v>0</v>
      </c>
      <c r="J69" s="256">
        <f>Интернат!K72</f>
        <v>0</v>
      </c>
    </row>
    <row r="70" spans="1:12" ht="15" x14ac:dyDescent="0.25">
      <c r="A70" s="243">
        <v>55</v>
      </c>
      <c r="B70" s="251" t="str">
        <f>Интернат!C73</f>
        <v>Дворник</v>
      </c>
      <c r="C70" s="233">
        <f>Интернат!D73</f>
        <v>0</v>
      </c>
      <c r="D70" s="232">
        <f>Интернат!E73</f>
        <v>0</v>
      </c>
      <c r="E70" s="232">
        <f>Интернат!F73</f>
        <v>0</v>
      </c>
      <c r="F70" s="232">
        <f>Интернат!G73</f>
        <v>0</v>
      </c>
      <c r="G70" s="232">
        <f>Интернат!H73</f>
        <v>0</v>
      </c>
      <c r="H70" s="232">
        <f>Интернат!I73</f>
        <v>0</v>
      </c>
      <c r="I70" s="232">
        <f>Интернат!J73</f>
        <v>0</v>
      </c>
      <c r="J70" s="256">
        <f>Интернат!K73</f>
        <v>0</v>
      </c>
    </row>
    <row r="71" spans="1:12" ht="15" x14ac:dyDescent="0.25">
      <c r="A71" s="243">
        <v>56</v>
      </c>
      <c r="B71" s="251" t="str">
        <f>Интернат!C74</f>
        <v>Вахтер</v>
      </c>
      <c r="C71" s="233">
        <f>Интернат!D74</f>
        <v>0</v>
      </c>
      <c r="D71" s="232">
        <f>Интернат!E74</f>
        <v>0</v>
      </c>
      <c r="E71" s="232">
        <f>Интернат!F74</f>
        <v>0</v>
      </c>
      <c r="F71" s="232">
        <f>Интернат!G74</f>
        <v>0</v>
      </c>
      <c r="G71" s="232">
        <f>Интернат!H74</f>
        <v>0</v>
      </c>
      <c r="H71" s="232">
        <f>Интернат!I74</f>
        <v>0</v>
      </c>
      <c r="I71" s="232">
        <f>Интернат!J74</f>
        <v>0</v>
      </c>
      <c r="J71" s="256">
        <f>Интернат!K74</f>
        <v>0</v>
      </c>
    </row>
    <row r="72" spans="1:12" ht="15" x14ac:dyDescent="0.25">
      <c r="A72" s="243">
        <v>57</v>
      </c>
      <c r="B72" s="251" t="str">
        <f>Интернат!C75</f>
        <v>Сторож</v>
      </c>
      <c r="C72" s="233">
        <f>Интернат!D75</f>
        <v>0</v>
      </c>
      <c r="D72" s="232">
        <f>Интернат!E75</f>
        <v>0</v>
      </c>
      <c r="E72" s="232">
        <f>Интернат!F75</f>
        <v>0</v>
      </c>
      <c r="F72" s="232">
        <f>Интернат!G75</f>
        <v>0</v>
      </c>
      <c r="G72" s="232">
        <f>Интернат!H75</f>
        <v>0</v>
      </c>
      <c r="H72" s="232">
        <f>Интернат!I75</f>
        <v>0</v>
      </c>
      <c r="I72" s="232">
        <f>Интернат!J75</f>
        <v>0</v>
      </c>
      <c r="J72" s="256">
        <f>Интернат!K75</f>
        <v>0</v>
      </c>
    </row>
    <row r="73" spans="1:12" ht="15.75" thickBot="1" x14ac:dyDescent="0.3">
      <c r="A73" s="243">
        <v>58</v>
      </c>
      <c r="B73" s="251" t="str">
        <f>Интернат!C76</f>
        <v>Уборщик служебных помещений</v>
      </c>
      <c r="C73" s="233">
        <f>Интернат!D76</f>
        <v>0</v>
      </c>
      <c r="D73" s="232">
        <f>Интернат!E76</f>
        <v>0</v>
      </c>
      <c r="E73" s="232">
        <f>Интернат!F76</f>
        <v>0</v>
      </c>
      <c r="F73" s="232">
        <f>Интернат!G76</f>
        <v>0</v>
      </c>
      <c r="G73" s="232">
        <f>Интернат!H76</f>
        <v>0</v>
      </c>
      <c r="H73" s="232">
        <f>Интернат!I76</f>
        <v>0</v>
      </c>
      <c r="I73" s="232">
        <f>Интернат!J76</f>
        <v>0</v>
      </c>
      <c r="J73" s="256">
        <f>Интернат!K76</f>
        <v>0</v>
      </c>
    </row>
    <row r="74" spans="1:12" ht="14.25" x14ac:dyDescent="0.2">
      <c r="A74" s="446" t="s">
        <v>51</v>
      </c>
      <c r="B74" s="447"/>
      <c r="C74" s="234">
        <f t="shared" ref="C74:J74" si="2">SUM(C39:C73)</f>
        <v>0</v>
      </c>
      <c r="D74" s="234">
        <f t="shared" si="2"/>
        <v>0</v>
      </c>
      <c r="E74" s="234">
        <f t="shared" si="2"/>
        <v>0</v>
      </c>
      <c r="F74" s="234">
        <f t="shared" si="2"/>
        <v>0</v>
      </c>
      <c r="G74" s="234">
        <f t="shared" si="2"/>
        <v>0</v>
      </c>
      <c r="H74" s="234">
        <f t="shared" si="2"/>
        <v>0</v>
      </c>
      <c r="I74" s="234">
        <f t="shared" si="2"/>
        <v>0</v>
      </c>
      <c r="J74" s="257">
        <f t="shared" si="2"/>
        <v>0</v>
      </c>
    </row>
    <row r="75" spans="1:12" x14ac:dyDescent="0.2">
      <c r="A75" s="448" t="s">
        <v>126</v>
      </c>
      <c r="B75" s="449"/>
      <c r="C75" s="235"/>
      <c r="D75" s="236"/>
      <c r="E75" s="237"/>
      <c r="F75" s="237"/>
      <c r="G75" s="237"/>
      <c r="H75" s="237"/>
      <c r="I75" s="237"/>
      <c r="J75" s="253">
        <f>ROUND(J74/80*20,2)</f>
        <v>0</v>
      </c>
      <c r="L75" s="238"/>
    </row>
    <row r="76" spans="1:12" ht="16.5" thickBot="1" x14ac:dyDescent="0.3">
      <c r="A76" s="439" t="s">
        <v>69</v>
      </c>
      <c r="B76" s="440"/>
      <c r="C76" s="239">
        <f>C74</f>
        <v>0</v>
      </c>
      <c r="D76" s="240"/>
      <c r="E76" s="241"/>
      <c r="F76" s="241"/>
      <c r="G76" s="241"/>
      <c r="H76" s="241"/>
      <c r="I76" s="241"/>
      <c r="J76" s="255">
        <f>J74+J75</f>
        <v>0</v>
      </c>
      <c r="K76" s="266">
        <f>ROUND(J76*12/1000,1)</f>
        <v>0</v>
      </c>
    </row>
    <row r="77" spans="1:12" ht="16.5" thickBot="1" x14ac:dyDescent="0.3">
      <c r="A77" s="441" t="s">
        <v>17</v>
      </c>
      <c r="B77" s="442"/>
      <c r="C77" s="242">
        <f>C38+C76</f>
        <v>0</v>
      </c>
      <c r="D77" s="242" t="s">
        <v>127</v>
      </c>
      <c r="E77" s="242"/>
      <c r="F77" s="242"/>
      <c r="G77" s="242"/>
      <c r="H77" s="242"/>
      <c r="I77" s="242"/>
      <c r="J77" s="258">
        <f>J38+J76</f>
        <v>0</v>
      </c>
      <c r="K77" s="266">
        <f>ROUND(J77*12/1000,1)</f>
        <v>0</v>
      </c>
      <c r="L77" s="238"/>
    </row>
    <row r="80" spans="1:12" ht="25.5" x14ac:dyDescent="0.2">
      <c r="B80" s="108" t="s">
        <v>100</v>
      </c>
      <c r="C80" s="108"/>
      <c r="D80" s="201"/>
      <c r="E80" s="209"/>
      <c r="F80" s="210"/>
      <c r="G80" s="108"/>
      <c r="H80" s="108"/>
    </row>
    <row r="81" spans="3:6" x14ac:dyDescent="0.2">
      <c r="C81" s="109"/>
      <c r="D81" s="110" t="s">
        <v>97</v>
      </c>
      <c r="E81" s="110" t="s">
        <v>98</v>
      </c>
      <c r="F81" s="110" t="s">
        <v>101</v>
      </c>
    </row>
    <row r="82" spans="3:6" x14ac:dyDescent="0.2">
      <c r="C82" s="107"/>
    </row>
    <row r="83" spans="3:6" x14ac:dyDescent="0.2">
      <c r="C83" s="107"/>
    </row>
  </sheetData>
  <mergeCells count="22">
    <mergeCell ref="B4:L4"/>
    <mergeCell ref="K9:K10"/>
    <mergeCell ref="L9:L10"/>
    <mergeCell ref="M9:M10"/>
    <mergeCell ref="A35:B35"/>
    <mergeCell ref="A36:B36"/>
    <mergeCell ref="B5:J5"/>
    <mergeCell ref="A9:A10"/>
    <mergeCell ref="B9:B10"/>
    <mergeCell ref="C9:C10"/>
    <mergeCell ref="D9:D10"/>
    <mergeCell ref="E9:F9"/>
    <mergeCell ref="G9:G10"/>
    <mergeCell ref="H9:H10"/>
    <mergeCell ref="I9:I10"/>
    <mergeCell ref="J9:J10"/>
    <mergeCell ref="A38:B38"/>
    <mergeCell ref="A76:B76"/>
    <mergeCell ref="A77:B77"/>
    <mergeCell ref="A37:I37"/>
    <mergeCell ref="A74:B74"/>
    <mergeCell ref="A75:B75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Интернат</vt:lpstr>
      <vt:lpstr>Расшифровка интернат </vt:lpstr>
      <vt:lpstr>свод</vt:lpstr>
      <vt:lpstr>согласование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 Елена Станиславовна</dc:creator>
  <cp:lastModifiedBy>Вагина Ольга Станиславовна</cp:lastModifiedBy>
  <cp:lastPrinted>2018-06-29T11:11:01Z</cp:lastPrinted>
  <dcterms:created xsi:type="dcterms:W3CDTF">2013-10-02T08:38:33Z</dcterms:created>
  <dcterms:modified xsi:type="dcterms:W3CDTF">2018-08-16T13:20:34Z</dcterms:modified>
</cp:coreProperties>
</file>