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599" activeTab="3"/>
  </bookViews>
  <sheets>
    <sheet name="ПП" sheetId="5" r:id="rId1"/>
    <sheet name="АП" sheetId="4" r:id="rId2"/>
    <sheet name="УВП" sheetId="7" r:id="rId3"/>
    <sheet name="ОП" sheetId="9" r:id="rId4"/>
  </sheets>
  <calcPr calcId="145621"/>
</workbook>
</file>

<file path=xl/calcChain.xml><?xml version="1.0" encoding="utf-8"?>
<calcChain xmlns="http://schemas.openxmlformats.org/spreadsheetml/2006/main">
  <c r="G16" i="5" l="1"/>
  <c r="F122" i="5" l="1"/>
  <c r="M121" i="5"/>
  <c r="N121" i="5" s="1"/>
  <c r="P121" i="5" s="1"/>
  <c r="G121" i="5"/>
  <c r="M120" i="5"/>
  <c r="N120" i="5" s="1"/>
  <c r="P120" i="5" s="1"/>
  <c r="G120" i="5"/>
  <c r="M119" i="5"/>
  <c r="N119" i="5" s="1"/>
  <c r="P119" i="5" s="1"/>
  <c r="G119" i="5"/>
  <c r="M118" i="5"/>
  <c r="N118" i="5" s="1"/>
  <c r="P118" i="5" s="1"/>
  <c r="G118" i="5"/>
  <c r="M117" i="5"/>
  <c r="N117" i="5" s="1"/>
  <c r="P117" i="5" s="1"/>
  <c r="G117" i="5"/>
  <c r="P113" i="5"/>
  <c r="G113" i="5"/>
  <c r="M112" i="5"/>
  <c r="N112" i="5" s="1"/>
  <c r="P112" i="5" s="1"/>
  <c r="Q112" i="5" s="1"/>
  <c r="M111" i="5"/>
  <c r="N111" i="5" s="1"/>
  <c r="P111" i="5" s="1"/>
  <c r="Q111" i="5" s="1"/>
  <c r="M110" i="5"/>
  <c r="N110" i="5" s="1"/>
  <c r="P110" i="5" s="1"/>
  <c r="Q110" i="5" s="1"/>
  <c r="M109" i="5"/>
  <c r="N109" i="5" s="1"/>
  <c r="P109" i="5" s="1"/>
  <c r="Q109" i="5" s="1"/>
  <c r="M108" i="5"/>
  <c r="N108" i="5" s="1"/>
  <c r="P108" i="5" s="1"/>
  <c r="Q108" i="5" s="1"/>
  <c r="M107" i="5"/>
  <c r="N107" i="5" s="1"/>
  <c r="P107" i="5" s="1"/>
  <c r="Q107" i="5" s="1"/>
  <c r="M96" i="5"/>
  <c r="N96" i="5" s="1"/>
  <c r="G96" i="5"/>
  <c r="M97" i="5"/>
  <c r="N97" i="5" s="1"/>
  <c r="G97" i="5"/>
  <c r="M95" i="5"/>
  <c r="N95" i="5" s="1"/>
  <c r="G95" i="5"/>
  <c r="F39" i="5"/>
  <c r="M89" i="5"/>
  <c r="N89" i="5" s="1"/>
  <c r="G89" i="5"/>
  <c r="M90" i="5"/>
  <c r="G90" i="5"/>
  <c r="M91" i="5"/>
  <c r="N91" i="5" s="1"/>
  <c r="G91" i="5"/>
  <c r="M92" i="5"/>
  <c r="N92" i="5" s="1"/>
  <c r="G92" i="5"/>
  <c r="M61" i="5"/>
  <c r="N61" i="5" s="1"/>
  <c r="G61" i="5"/>
  <c r="G55" i="5"/>
  <c r="G60" i="5"/>
  <c r="G59" i="5"/>
  <c r="G58" i="5"/>
  <c r="G57" i="5"/>
  <c r="G56" i="5"/>
  <c r="G34" i="5"/>
  <c r="G38" i="5"/>
  <c r="G37" i="5"/>
  <c r="G36" i="5"/>
  <c r="G35" i="5"/>
  <c r="M37" i="5"/>
  <c r="N37" i="5" s="1"/>
  <c r="M36" i="5"/>
  <c r="N36" i="5" s="1"/>
  <c r="M35" i="5"/>
  <c r="N35" i="5" s="1"/>
  <c r="M14" i="5"/>
  <c r="N14" i="5" s="1"/>
  <c r="M13" i="5"/>
  <c r="N13" i="5" s="1"/>
  <c r="M12" i="5"/>
  <c r="N12" i="5" s="1"/>
  <c r="C62" i="7"/>
  <c r="H61" i="7"/>
  <c r="H14" i="7"/>
  <c r="D12" i="4"/>
  <c r="D20" i="4" s="1"/>
  <c r="I11" i="4"/>
  <c r="J11" i="4" s="1"/>
  <c r="L11" i="4" s="1"/>
  <c r="M11" i="4" s="1"/>
  <c r="G9" i="5"/>
  <c r="M24" i="5"/>
  <c r="N24" i="5" s="1"/>
  <c r="P24" i="5" s="1"/>
  <c r="Q24" i="5" s="1"/>
  <c r="C40" i="9"/>
  <c r="H39" i="9"/>
  <c r="I39" i="9" s="1"/>
  <c r="K39" i="9" s="1"/>
  <c r="C82" i="9"/>
  <c r="H81" i="9"/>
  <c r="I81" i="9" s="1"/>
  <c r="K81" i="9" s="1"/>
  <c r="H80" i="9"/>
  <c r="I80" i="9" s="1"/>
  <c r="K80" i="9" s="1"/>
  <c r="C79" i="9"/>
  <c r="H78" i="9"/>
  <c r="I78" i="9" s="1"/>
  <c r="K78" i="9" s="1"/>
  <c r="H77" i="9"/>
  <c r="I77" i="9" s="1"/>
  <c r="K77" i="9" s="1"/>
  <c r="C76" i="9"/>
  <c r="H75" i="9"/>
  <c r="I75" i="9" s="1"/>
  <c r="K75" i="9" s="1"/>
  <c r="H74" i="9"/>
  <c r="I74" i="9" s="1"/>
  <c r="K74" i="9" s="1"/>
  <c r="H73" i="9"/>
  <c r="I73" i="9" s="1"/>
  <c r="K73" i="9" s="1"/>
  <c r="H72" i="9"/>
  <c r="I72" i="9" s="1"/>
  <c r="K72" i="9" s="1"/>
  <c r="H71" i="9"/>
  <c r="I71" i="9" s="1"/>
  <c r="K71" i="9" s="1"/>
  <c r="C70" i="9"/>
  <c r="H69" i="9"/>
  <c r="I69" i="9" s="1"/>
  <c r="K69" i="9" s="1"/>
  <c r="H68" i="9"/>
  <c r="I68" i="9" s="1"/>
  <c r="K68" i="9" s="1"/>
  <c r="H67" i="9"/>
  <c r="I67" i="9" s="1"/>
  <c r="K67" i="9" s="1"/>
  <c r="H66" i="9"/>
  <c r="I66" i="9" s="1"/>
  <c r="K66" i="9" s="1"/>
  <c r="H65" i="9"/>
  <c r="I65" i="9" s="1"/>
  <c r="K65" i="9" s="1"/>
  <c r="H64" i="9"/>
  <c r="I64" i="9" s="1"/>
  <c r="K64" i="9" s="1"/>
  <c r="H63" i="9"/>
  <c r="I63" i="9" s="1"/>
  <c r="K63" i="9" s="1"/>
  <c r="H62" i="9"/>
  <c r="I62" i="9" s="1"/>
  <c r="K62" i="9" s="1"/>
  <c r="H61" i="9"/>
  <c r="I61" i="9" s="1"/>
  <c r="K61" i="9" s="1"/>
  <c r="C60" i="9"/>
  <c r="H59" i="9"/>
  <c r="I59" i="9" s="1"/>
  <c r="K59" i="9" s="1"/>
  <c r="H58" i="9"/>
  <c r="I58" i="9" s="1"/>
  <c r="K58" i="9" s="1"/>
  <c r="H57" i="9"/>
  <c r="I57" i="9" s="1"/>
  <c r="K57" i="9" s="1"/>
  <c r="H56" i="9"/>
  <c r="I56" i="9" s="1"/>
  <c r="K56" i="9" s="1"/>
  <c r="H55" i="9"/>
  <c r="I55" i="9" s="1"/>
  <c r="K55" i="9" s="1"/>
  <c r="C54" i="9"/>
  <c r="H53" i="9"/>
  <c r="I53" i="9" s="1"/>
  <c r="K53" i="9" s="1"/>
  <c r="H52" i="9"/>
  <c r="I52" i="9" s="1"/>
  <c r="K52" i="9" s="1"/>
  <c r="C51" i="9"/>
  <c r="H50" i="9"/>
  <c r="I50" i="9" s="1"/>
  <c r="K50" i="9" s="1"/>
  <c r="C49" i="9"/>
  <c r="H48" i="9"/>
  <c r="I48" i="9" s="1"/>
  <c r="K48" i="9" s="1"/>
  <c r="H47" i="9"/>
  <c r="I47" i="9" s="1"/>
  <c r="K47" i="9" s="1"/>
  <c r="C46" i="9"/>
  <c r="H45" i="9"/>
  <c r="I45" i="9" s="1"/>
  <c r="K45" i="9" s="1"/>
  <c r="H44" i="9"/>
  <c r="I44" i="9" s="1"/>
  <c r="K44" i="9" s="1"/>
  <c r="C43" i="9"/>
  <c r="H42" i="9"/>
  <c r="I42" i="9" s="1"/>
  <c r="K42" i="9" s="1"/>
  <c r="H41" i="9"/>
  <c r="I41" i="9" s="1"/>
  <c r="K41" i="9" s="1"/>
  <c r="C38" i="9"/>
  <c r="H37" i="9"/>
  <c r="I37" i="9" s="1"/>
  <c r="K37" i="9" s="1"/>
  <c r="C36" i="9"/>
  <c r="H35" i="9"/>
  <c r="I35" i="9" s="1"/>
  <c r="K35" i="9" s="1"/>
  <c r="C34" i="9"/>
  <c r="H33" i="9"/>
  <c r="I33" i="9" s="1"/>
  <c r="K33" i="9" s="1"/>
  <c r="C32" i="9"/>
  <c r="H31" i="9"/>
  <c r="I31" i="9" s="1"/>
  <c r="K31" i="9" s="1"/>
  <c r="H29" i="9"/>
  <c r="I29" i="9" s="1"/>
  <c r="K29" i="9" s="1"/>
  <c r="H27" i="9"/>
  <c r="I27" i="9" s="1"/>
  <c r="K27" i="9" s="1"/>
  <c r="H25" i="9"/>
  <c r="I25" i="9" s="1"/>
  <c r="K25" i="9" s="1"/>
  <c r="H23" i="9"/>
  <c r="I23" i="9" s="1"/>
  <c r="K23" i="9" s="1"/>
  <c r="H21" i="9"/>
  <c r="I21" i="9" s="1"/>
  <c r="K21" i="9" s="1"/>
  <c r="C20" i="9"/>
  <c r="C22" i="9"/>
  <c r="C24" i="9" s="1"/>
  <c r="C26" i="9" s="1"/>
  <c r="C28" i="9" s="1"/>
  <c r="C30" i="9" s="1"/>
  <c r="H19" i="9"/>
  <c r="I19" i="9" s="1"/>
  <c r="K19" i="9" s="1"/>
  <c r="H17" i="9"/>
  <c r="I17" i="9" s="1"/>
  <c r="K17" i="9" s="1"/>
  <c r="H15" i="9"/>
  <c r="I15" i="9" s="1"/>
  <c r="K15" i="9" s="1"/>
  <c r="C14" i="9"/>
  <c r="C16" i="9" s="1"/>
  <c r="C18" i="9" s="1"/>
  <c r="H13" i="9"/>
  <c r="I13" i="9" s="1"/>
  <c r="K13" i="9" s="1"/>
  <c r="H11" i="9"/>
  <c r="I11" i="9" s="1"/>
  <c r="K11" i="9" s="1"/>
  <c r="H9" i="9"/>
  <c r="I9" i="9" s="1"/>
  <c r="K9" i="9" s="1"/>
  <c r="C8" i="9"/>
  <c r="H7" i="9"/>
  <c r="I7" i="9" s="1"/>
  <c r="K7" i="9" s="1"/>
  <c r="C80" i="7"/>
  <c r="H79" i="7"/>
  <c r="I79" i="7" s="1"/>
  <c r="K79" i="7" s="1"/>
  <c r="C78" i="7"/>
  <c r="H77" i="7"/>
  <c r="I77" i="7" s="1"/>
  <c r="K77" i="7" s="1"/>
  <c r="C76" i="7"/>
  <c r="H75" i="7"/>
  <c r="I75" i="7" s="1"/>
  <c r="K75" i="7" s="1"/>
  <c r="H73" i="7"/>
  <c r="I73" i="7"/>
  <c r="K73" i="7" s="1"/>
  <c r="H71" i="7"/>
  <c r="I71" i="7" s="1"/>
  <c r="K71" i="7" s="1"/>
  <c r="H69" i="7"/>
  <c r="I69" i="7" s="1"/>
  <c r="K69" i="7" s="1"/>
  <c r="C68" i="7"/>
  <c r="C70" i="7" s="1"/>
  <c r="C72" i="7" s="1"/>
  <c r="C74" i="7" s="1"/>
  <c r="H67" i="7"/>
  <c r="I67" i="7" s="1"/>
  <c r="K67" i="7" s="1"/>
  <c r="H58" i="7"/>
  <c r="I58" i="7" s="1"/>
  <c r="K58" i="7" s="1"/>
  <c r="K59" i="7" s="1"/>
  <c r="C57" i="7"/>
  <c r="C59" i="7" s="1"/>
  <c r="H56" i="7"/>
  <c r="I56" i="7" s="1"/>
  <c r="K56" i="7" s="1"/>
  <c r="C55" i="7"/>
  <c r="H54" i="7"/>
  <c r="I54" i="7" s="1"/>
  <c r="K54" i="7" s="1"/>
  <c r="M58" i="7"/>
  <c r="M59" i="7" s="1"/>
  <c r="N62" i="7"/>
  <c r="C66" i="7"/>
  <c r="H65" i="7"/>
  <c r="I65" i="7" s="1"/>
  <c r="K65" i="7" s="1"/>
  <c r="C64" i="7"/>
  <c r="H63" i="7"/>
  <c r="I63" i="7" s="1"/>
  <c r="K63" i="7" s="1"/>
  <c r="H60" i="7"/>
  <c r="C53" i="7"/>
  <c r="H52" i="7"/>
  <c r="I52" i="7" s="1"/>
  <c r="K52" i="7" s="1"/>
  <c r="C51" i="7"/>
  <c r="H50" i="7"/>
  <c r="I50" i="7" s="1"/>
  <c r="K50" i="7" s="1"/>
  <c r="C49" i="7"/>
  <c r="H48" i="7"/>
  <c r="I48" i="7" s="1"/>
  <c r="K48" i="7" s="1"/>
  <c r="C47" i="7"/>
  <c r="H46" i="7"/>
  <c r="I46" i="7" s="1"/>
  <c r="K46" i="7" s="1"/>
  <c r="C45" i="7"/>
  <c r="H44" i="7"/>
  <c r="I44" i="7" s="1"/>
  <c r="K44" i="7" s="1"/>
  <c r="C43" i="7"/>
  <c r="H42" i="7"/>
  <c r="I42" i="7" s="1"/>
  <c r="K42" i="7" s="1"/>
  <c r="C41" i="7"/>
  <c r="H40" i="7"/>
  <c r="I40" i="7" s="1"/>
  <c r="K40" i="7" s="1"/>
  <c r="H39" i="7"/>
  <c r="I39" i="7"/>
  <c r="K39" i="7" s="1"/>
  <c r="H38" i="7"/>
  <c r="I38" i="7" s="1"/>
  <c r="K38" i="7" s="1"/>
  <c r="H36" i="7"/>
  <c r="I36" i="7" s="1"/>
  <c r="K36" i="7" s="1"/>
  <c r="H35" i="7"/>
  <c r="I35" i="7" s="1"/>
  <c r="K35" i="7" s="1"/>
  <c r="H34" i="7"/>
  <c r="I34" i="7" s="1"/>
  <c r="K34" i="7" s="1"/>
  <c r="C37" i="7"/>
  <c r="H33" i="7"/>
  <c r="I33" i="7" s="1"/>
  <c r="K33" i="7" s="1"/>
  <c r="C26" i="7"/>
  <c r="H16" i="7"/>
  <c r="I16" i="7" s="1"/>
  <c r="K16" i="7" s="1"/>
  <c r="H11" i="7"/>
  <c r="I11" i="7" s="1"/>
  <c r="K11" i="7" s="1"/>
  <c r="H9" i="7"/>
  <c r="I9" i="7" s="1"/>
  <c r="K9" i="7" s="1"/>
  <c r="C8" i="7"/>
  <c r="H7" i="7"/>
  <c r="I7" i="7" s="1"/>
  <c r="K7" i="7" s="1"/>
  <c r="I10" i="4"/>
  <c r="J10" i="4" s="1"/>
  <c r="L10" i="4" s="1"/>
  <c r="M10" i="4" s="1"/>
  <c r="G54" i="5"/>
  <c r="M53" i="5"/>
  <c r="N53" i="5" s="1"/>
  <c r="P53" i="5" s="1"/>
  <c r="Q53" i="5" s="1"/>
  <c r="M52" i="5"/>
  <c r="N52" i="5" s="1"/>
  <c r="P52" i="5" s="1"/>
  <c r="Q52" i="5" s="1"/>
  <c r="G51" i="5"/>
  <c r="M50" i="5"/>
  <c r="N50" i="5" s="1"/>
  <c r="P50" i="5" s="1"/>
  <c r="Q50" i="5" s="1"/>
  <c r="M49" i="5"/>
  <c r="N49" i="5" s="1"/>
  <c r="P49" i="5" s="1"/>
  <c r="Q49" i="5" s="1"/>
  <c r="G48" i="5"/>
  <c r="M47" i="5"/>
  <c r="N47" i="5" s="1"/>
  <c r="P47" i="5" s="1"/>
  <c r="Q47" i="5" s="1"/>
  <c r="M46" i="5"/>
  <c r="N46" i="5" s="1"/>
  <c r="P46" i="5" s="1"/>
  <c r="Q46" i="5" s="1"/>
  <c r="G45" i="5"/>
  <c r="M44" i="5"/>
  <c r="N44" i="5" s="1"/>
  <c r="P44" i="5" s="1"/>
  <c r="Q44" i="5" s="1"/>
  <c r="M43" i="5"/>
  <c r="N43" i="5" s="1"/>
  <c r="P43" i="5" s="1"/>
  <c r="Q43" i="5" s="1"/>
  <c r="G42" i="5"/>
  <c r="M41" i="5"/>
  <c r="N41" i="5" s="1"/>
  <c r="P41" i="5" s="1"/>
  <c r="Q41" i="5" s="1"/>
  <c r="M40" i="5"/>
  <c r="N40" i="5" s="1"/>
  <c r="P40" i="5" s="1"/>
  <c r="Q40" i="5" s="1"/>
  <c r="P16" i="5"/>
  <c r="P9" i="5"/>
  <c r="M8" i="5"/>
  <c r="N8" i="5" s="1"/>
  <c r="P8" i="5" s="1"/>
  <c r="Q8" i="5" s="1"/>
  <c r="M7" i="5"/>
  <c r="N7" i="5" s="1"/>
  <c r="P7" i="5" s="1"/>
  <c r="Q7" i="5" s="1"/>
  <c r="M6" i="5"/>
  <c r="N6" i="5" s="1"/>
  <c r="P6" i="5" s="1"/>
  <c r="Q6" i="5" s="1"/>
  <c r="C32" i="7"/>
  <c r="H31" i="7"/>
  <c r="I31" i="7"/>
  <c r="K31" i="7" s="1"/>
  <c r="C30" i="7"/>
  <c r="H29" i="7"/>
  <c r="I29" i="7" s="1"/>
  <c r="K29" i="7" s="1"/>
  <c r="C28" i="7"/>
  <c r="H27" i="7"/>
  <c r="I27" i="7" s="1"/>
  <c r="K27" i="7" s="1"/>
  <c r="H25" i="7"/>
  <c r="I25" i="7" s="1"/>
  <c r="K25" i="7" s="1"/>
  <c r="C24" i="7"/>
  <c r="H23" i="7"/>
  <c r="I23" i="7" s="1"/>
  <c r="K23" i="7" s="1"/>
  <c r="C22" i="7"/>
  <c r="H21" i="7"/>
  <c r="I21" i="7"/>
  <c r="K21" i="7" s="1"/>
  <c r="H20" i="7"/>
  <c r="I20" i="7"/>
  <c r="K20" i="7" s="1"/>
  <c r="H19" i="7"/>
  <c r="I19" i="7"/>
  <c r="K19" i="7" s="1"/>
  <c r="H18" i="7"/>
  <c r="I18" i="7" s="1"/>
  <c r="K18" i="7"/>
  <c r="H13" i="7"/>
  <c r="I13" i="7" s="1"/>
  <c r="K13" i="7"/>
  <c r="I13" i="4"/>
  <c r="I8" i="4"/>
  <c r="M55" i="5"/>
  <c r="N55" i="5" s="1"/>
  <c r="M56" i="5"/>
  <c r="N56" i="5" s="1"/>
  <c r="M57" i="5"/>
  <c r="N57" i="5" s="1"/>
  <c r="M58" i="5"/>
  <c r="M59" i="5"/>
  <c r="N59" i="5" s="1"/>
  <c r="M60" i="5"/>
  <c r="N60" i="5" s="1"/>
  <c r="M62" i="5"/>
  <c r="N62" i="5" s="1"/>
  <c r="M63" i="5"/>
  <c r="N63" i="5" s="1"/>
  <c r="M64" i="5"/>
  <c r="N64" i="5" s="1"/>
  <c r="M65" i="5"/>
  <c r="M66" i="5"/>
  <c r="M67" i="5"/>
  <c r="N67" i="5" s="1"/>
  <c r="M68" i="5"/>
  <c r="N68" i="5" s="1"/>
  <c r="M69" i="5"/>
  <c r="M70" i="5"/>
  <c r="M71" i="5"/>
  <c r="N71" i="5" s="1"/>
  <c r="M72" i="5"/>
  <c r="N72" i="5" s="1"/>
  <c r="M73" i="5"/>
  <c r="M74" i="5"/>
  <c r="N74" i="5" s="1"/>
  <c r="M75" i="5"/>
  <c r="M76" i="5"/>
  <c r="N76" i="5" s="1"/>
  <c r="M77" i="5"/>
  <c r="M78" i="5"/>
  <c r="N78" i="5" s="1"/>
  <c r="M79" i="5"/>
  <c r="N79" i="5" s="1"/>
  <c r="M80" i="5"/>
  <c r="N80" i="5" s="1"/>
  <c r="M81" i="5"/>
  <c r="M82" i="5"/>
  <c r="N82" i="5" s="1"/>
  <c r="M83" i="5"/>
  <c r="N83" i="5" s="1"/>
  <c r="M84" i="5"/>
  <c r="N84" i="5" s="1"/>
  <c r="M85" i="5"/>
  <c r="M86" i="5"/>
  <c r="N86" i="5" s="1"/>
  <c r="M87" i="5"/>
  <c r="N87" i="5" s="1"/>
  <c r="M88" i="5"/>
  <c r="N88" i="5" s="1"/>
  <c r="M93" i="5"/>
  <c r="M94" i="5"/>
  <c r="N94" i="5" s="1"/>
  <c r="M98" i="5"/>
  <c r="M34" i="5"/>
  <c r="M38" i="5"/>
  <c r="M27" i="5"/>
  <c r="N27" i="5" s="1"/>
  <c r="P27" i="5" s="1"/>
  <c r="Q27" i="5" s="1"/>
  <c r="M28" i="5"/>
  <c r="N28" i="5" s="1"/>
  <c r="P28" i="5" s="1"/>
  <c r="Q28" i="5" s="1"/>
  <c r="M29" i="5"/>
  <c r="N29" i="5" s="1"/>
  <c r="P29" i="5" s="1"/>
  <c r="Q29" i="5" s="1"/>
  <c r="M30" i="5"/>
  <c r="N30" i="5" s="1"/>
  <c r="P30" i="5" s="1"/>
  <c r="Q30" i="5" s="1"/>
  <c r="M31" i="5"/>
  <c r="N31" i="5" s="1"/>
  <c r="P31" i="5" s="1"/>
  <c r="Q31" i="5" s="1"/>
  <c r="M32" i="5"/>
  <c r="N32" i="5" s="1"/>
  <c r="P32" i="5" s="1"/>
  <c r="Q32" i="5" s="1"/>
  <c r="M25" i="5"/>
  <c r="N25" i="5" s="1"/>
  <c r="P25" i="5" s="1"/>
  <c r="Q25" i="5" s="1"/>
  <c r="M17" i="5"/>
  <c r="N17" i="5" s="1"/>
  <c r="P17" i="5" s="1"/>
  <c r="Q17" i="5" s="1"/>
  <c r="M18" i="5"/>
  <c r="N18" i="5" s="1"/>
  <c r="P18" i="5" s="1"/>
  <c r="Q18" i="5" s="1"/>
  <c r="M19" i="5"/>
  <c r="N19" i="5" s="1"/>
  <c r="P19" i="5" s="1"/>
  <c r="Q19" i="5" s="1"/>
  <c r="M20" i="5"/>
  <c r="N20" i="5" s="1"/>
  <c r="P20" i="5" s="1"/>
  <c r="Q20" i="5" s="1"/>
  <c r="M21" i="5"/>
  <c r="N21" i="5" s="1"/>
  <c r="P21" i="5" s="1"/>
  <c r="Q21" i="5" s="1"/>
  <c r="M22" i="5"/>
  <c r="N22" i="5" s="1"/>
  <c r="P22" i="5" s="1"/>
  <c r="Q22" i="5" s="1"/>
  <c r="M10" i="5"/>
  <c r="N10" i="5" s="1"/>
  <c r="M11" i="5"/>
  <c r="N11" i="5" s="1"/>
  <c r="M15" i="5"/>
  <c r="G62" i="5"/>
  <c r="F99" i="5" s="1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93" i="5"/>
  <c r="G94" i="5"/>
  <c r="G98" i="5"/>
  <c r="G33" i="5"/>
  <c r="G26" i="5"/>
  <c r="G23" i="5"/>
  <c r="P99" i="5"/>
  <c r="P33" i="5"/>
  <c r="P26" i="5"/>
  <c r="M26" i="5"/>
  <c r="P23" i="5"/>
  <c r="M23" i="5"/>
  <c r="I19" i="4"/>
  <c r="J19" i="4" s="1"/>
  <c r="L19" i="4" s="1"/>
  <c r="M19" i="4" s="1"/>
  <c r="I17" i="4"/>
  <c r="J17" i="4" s="1"/>
  <c r="L17" i="4" s="1"/>
  <c r="M17" i="4" s="1"/>
  <c r="I16" i="4"/>
  <c r="J16" i="4" s="1"/>
  <c r="L16" i="4" s="1"/>
  <c r="M16" i="4" s="1"/>
  <c r="I15" i="4"/>
  <c r="J15" i="4" s="1"/>
  <c r="L15" i="4" s="1"/>
  <c r="M15" i="4" s="1"/>
  <c r="J8" i="4"/>
  <c r="L8" i="4" s="1"/>
  <c r="M8" i="4" s="1"/>
  <c r="I9" i="4"/>
  <c r="J9" i="4" s="1"/>
  <c r="L9" i="4" s="1"/>
  <c r="M9" i="4" s="1"/>
  <c r="M12" i="4" s="1"/>
  <c r="J13" i="4"/>
  <c r="L13" i="4"/>
  <c r="M13" i="4" s="1"/>
  <c r="I14" i="4"/>
  <c r="J14" i="4"/>
  <c r="L14" i="4" s="1"/>
  <c r="M14" i="4" s="1"/>
  <c r="C10" i="7"/>
  <c r="C12" i="7" s="1"/>
  <c r="C10" i="9"/>
  <c r="C12" i="9" s="1"/>
  <c r="N71" i="9" l="1"/>
  <c r="L71" i="9"/>
  <c r="I14" i="7"/>
  <c r="K14" i="7" s="1"/>
  <c r="I61" i="7"/>
  <c r="K61" i="7" s="1"/>
  <c r="I60" i="7"/>
  <c r="K60" i="7" s="1"/>
  <c r="Q42" i="5"/>
  <c r="Q120" i="5"/>
  <c r="Q119" i="5"/>
  <c r="Q118" i="5"/>
  <c r="G39" i="5"/>
  <c r="N75" i="5"/>
  <c r="P75" i="5" s="1"/>
  <c r="Q75" i="5" s="1"/>
  <c r="P79" i="5"/>
  <c r="Q79" i="5" s="1"/>
  <c r="P91" i="5"/>
  <c r="Q91" i="5" s="1"/>
  <c r="P35" i="5"/>
  <c r="Q35" i="5" s="1"/>
  <c r="P97" i="5"/>
  <c r="Q97" i="5" s="1"/>
  <c r="Q117" i="5"/>
  <c r="P83" i="5"/>
  <c r="Q83" i="5" s="1"/>
  <c r="P77" i="5"/>
  <c r="Q77" i="5" s="1"/>
  <c r="P60" i="5"/>
  <c r="Q60" i="5" s="1"/>
  <c r="P56" i="5"/>
  <c r="Q56" i="5" s="1"/>
  <c r="P36" i="5"/>
  <c r="Q36" i="5" s="1"/>
  <c r="G122" i="5"/>
  <c r="N15" i="5"/>
  <c r="P15" i="5" s="1"/>
  <c r="Q15" i="5" s="1"/>
  <c r="P87" i="5"/>
  <c r="Q87" i="5" s="1"/>
  <c r="N65" i="5"/>
  <c r="P65" i="5" s="1"/>
  <c r="Q65" i="5" s="1"/>
  <c r="N69" i="5"/>
  <c r="P69" i="5" s="1"/>
  <c r="Q69" i="5" s="1"/>
  <c r="N73" i="5"/>
  <c r="P73" i="5" s="1"/>
  <c r="Q73" i="5" s="1"/>
  <c r="N77" i="5"/>
  <c r="N81" i="5"/>
  <c r="P81" i="5" s="1"/>
  <c r="Q81" i="5" s="1"/>
  <c r="N85" i="5"/>
  <c r="P85" i="5" s="1"/>
  <c r="Q85" i="5" s="1"/>
  <c r="N93" i="5"/>
  <c r="P93" i="5" s="1"/>
  <c r="Q93" i="5" s="1"/>
  <c r="P11" i="5"/>
  <c r="Q11" i="5" s="1"/>
  <c r="P72" i="5"/>
  <c r="Q72" i="5" s="1"/>
  <c r="P59" i="5"/>
  <c r="Q59" i="5" s="1"/>
  <c r="P55" i="5"/>
  <c r="Q55" i="5" s="1"/>
  <c r="P13" i="5"/>
  <c r="Q13" i="5" s="1"/>
  <c r="P95" i="5"/>
  <c r="Q95" i="5" s="1"/>
  <c r="N34" i="5"/>
  <c r="P34" i="5" s="1"/>
  <c r="Q34" i="5" s="1"/>
  <c r="N38" i="5"/>
  <c r="P38" i="5" s="1"/>
  <c r="Q38" i="5" s="1"/>
  <c r="N58" i="5"/>
  <c r="P58" i="5" s="1"/>
  <c r="Q58" i="5" s="1"/>
  <c r="N66" i="5"/>
  <c r="P66" i="5" s="1"/>
  <c r="Q66" i="5" s="1"/>
  <c r="N70" i="5"/>
  <c r="P70" i="5" s="1"/>
  <c r="Q70" i="5" s="1"/>
  <c r="N90" i="5"/>
  <c r="P90" i="5" s="1"/>
  <c r="Q90" i="5" s="1"/>
  <c r="N98" i="5"/>
  <c r="P98" i="5" s="1"/>
  <c r="Q98" i="5" s="1"/>
  <c r="P84" i="5"/>
  <c r="Q84" i="5" s="1"/>
  <c r="P80" i="5"/>
  <c r="Q80" i="5" s="1"/>
  <c r="P96" i="5"/>
  <c r="Q96" i="5" s="1"/>
  <c r="P94" i="5"/>
  <c r="Q94" i="5" s="1"/>
  <c r="P86" i="5"/>
  <c r="Q86" i="5" s="1"/>
  <c r="P82" i="5"/>
  <c r="Q82" i="5" s="1"/>
  <c r="P78" i="5"/>
  <c r="Q78" i="5" s="1"/>
  <c r="P74" i="5"/>
  <c r="Q74" i="5" s="1"/>
  <c r="P89" i="5"/>
  <c r="Q89" i="5" s="1"/>
  <c r="P88" i="5"/>
  <c r="Q88" i="5" s="1"/>
  <c r="P76" i="5"/>
  <c r="Q76" i="5" s="1"/>
  <c r="P92" i="5"/>
  <c r="Q92" i="5" s="1"/>
  <c r="P68" i="5"/>
  <c r="Q68" i="5" s="1"/>
  <c r="P64" i="5"/>
  <c r="Q64" i="5" s="1"/>
  <c r="P71" i="5"/>
  <c r="Q71" i="5" s="1"/>
  <c r="P67" i="5"/>
  <c r="Q67" i="5" s="1"/>
  <c r="P63" i="5"/>
  <c r="Q63" i="5" s="1"/>
  <c r="P62" i="5"/>
  <c r="Q62" i="5" s="1"/>
  <c r="P57" i="5"/>
  <c r="Q57" i="5" s="1"/>
  <c r="P61" i="5"/>
  <c r="Q61" i="5" s="1"/>
  <c r="P37" i="5"/>
  <c r="Q37" i="5" s="1"/>
  <c r="P14" i="5"/>
  <c r="Q14" i="5" s="1"/>
  <c r="P12" i="5"/>
  <c r="Q12" i="5" s="1"/>
  <c r="P10" i="5"/>
  <c r="Q10" i="5" s="1"/>
  <c r="Q121" i="5"/>
  <c r="Q113" i="5"/>
  <c r="Q114" i="5" s="1"/>
  <c r="N75" i="9"/>
  <c r="L75" i="9"/>
  <c r="L72" i="9"/>
  <c r="N72" i="9"/>
  <c r="Q9" i="5"/>
  <c r="Q48" i="5"/>
  <c r="M18" i="4"/>
  <c r="Q54" i="5"/>
  <c r="F100" i="5"/>
  <c r="G99" i="5"/>
  <c r="Q45" i="5"/>
  <c r="Q51" i="5"/>
  <c r="Q23" i="5"/>
  <c r="Q33" i="5"/>
  <c r="Q26" i="5"/>
  <c r="C15" i="7"/>
  <c r="N13" i="7"/>
  <c r="L13" i="7"/>
  <c r="N18" i="7"/>
  <c r="L18" i="7"/>
  <c r="L19" i="7"/>
  <c r="N19" i="7"/>
  <c r="L20" i="7"/>
  <c r="N20" i="7"/>
  <c r="N21" i="7"/>
  <c r="L21" i="7"/>
  <c r="L34" i="7"/>
  <c r="N34" i="7"/>
  <c r="L35" i="7"/>
  <c r="N35" i="7"/>
  <c r="L39" i="7"/>
  <c r="N39" i="7"/>
  <c r="L40" i="7"/>
  <c r="N40" i="7"/>
  <c r="N42" i="7"/>
  <c r="N43" i="7" s="1"/>
  <c r="L42" i="7"/>
  <c r="L43" i="7" s="1"/>
  <c r="L44" i="7"/>
  <c r="L45" i="7" s="1"/>
  <c r="N44" i="7"/>
  <c r="N45" i="7" s="1"/>
  <c r="N46" i="7"/>
  <c r="N47" i="7" s="1"/>
  <c r="L46" i="7"/>
  <c r="L47" i="7" s="1"/>
  <c r="L48" i="7"/>
  <c r="L49" i="7" s="1"/>
  <c r="N48" i="7"/>
  <c r="N49" i="7" s="1"/>
  <c r="N50" i="7"/>
  <c r="N51" i="7" s="1"/>
  <c r="L50" i="7"/>
  <c r="L51" i="7" s="1"/>
  <c r="L52" i="7"/>
  <c r="L53" i="7" s="1"/>
  <c r="N52" i="7"/>
  <c r="N53" i="7" s="1"/>
  <c r="L56" i="7"/>
  <c r="L57" i="7" s="1"/>
  <c r="N56" i="7"/>
  <c r="N57" i="7" s="1"/>
  <c r="L33" i="7"/>
  <c r="N33" i="7"/>
  <c r="N36" i="7"/>
  <c r="L36" i="7"/>
  <c r="L38" i="7"/>
  <c r="L41" i="7" s="1"/>
  <c r="N38" i="7"/>
  <c r="L54" i="7"/>
  <c r="L55" i="7" s="1"/>
  <c r="N54" i="7"/>
  <c r="N55" i="7" s="1"/>
  <c r="N23" i="7"/>
  <c r="N24" i="7" s="1"/>
  <c r="L23" i="7"/>
  <c r="L24" i="7" s="1"/>
  <c r="N25" i="7"/>
  <c r="N26" i="7" s="1"/>
  <c r="L25" i="7"/>
  <c r="L26" i="7" s="1"/>
  <c r="L27" i="7"/>
  <c r="L28" i="7" s="1"/>
  <c r="N27" i="7"/>
  <c r="N28" i="7" s="1"/>
  <c r="N29" i="7"/>
  <c r="N30" i="7" s="1"/>
  <c r="L29" i="7"/>
  <c r="L30" i="7" s="1"/>
  <c r="N31" i="7"/>
  <c r="N32" i="7" s="1"/>
  <c r="L31" i="7"/>
  <c r="L32" i="7" s="1"/>
  <c r="L16" i="7"/>
  <c r="L17" i="7" s="1"/>
  <c r="N16" i="7"/>
  <c r="C81" i="7"/>
  <c r="N9" i="7"/>
  <c r="L9" i="7"/>
  <c r="L11" i="7"/>
  <c r="N11" i="7"/>
  <c r="N7" i="7"/>
  <c r="L7" i="7"/>
  <c r="L65" i="7"/>
  <c r="L66" i="7" s="1"/>
  <c r="N65" i="7"/>
  <c r="N66" i="7" s="1"/>
  <c r="N71" i="7"/>
  <c r="L71" i="7"/>
  <c r="N63" i="7"/>
  <c r="N64" i="7" s="1"/>
  <c r="L63" i="7"/>
  <c r="L64" i="7" s="1"/>
  <c r="N67" i="7"/>
  <c r="N68" i="7" s="1"/>
  <c r="L67" i="7"/>
  <c r="L68" i="7" s="1"/>
  <c r="N69" i="7"/>
  <c r="L69" i="7"/>
  <c r="L73" i="7"/>
  <c r="N73" i="7"/>
  <c r="L75" i="7"/>
  <c r="L76" i="7" s="1"/>
  <c r="N75" i="7"/>
  <c r="N76" i="7" s="1"/>
  <c r="L77" i="7"/>
  <c r="L78" i="7" s="1"/>
  <c r="N77" i="7"/>
  <c r="N78" i="7" s="1"/>
  <c r="L79" i="7"/>
  <c r="L80" i="7" s="1"/>
  <c r="N79" i="7"/>
  <c r="N80" i="7" s="1"/>
  <c r="N74" i="9"/>
  <c r="L74" i="9"/>
  <c r="N78" i="9"/>
  <c r="L78" i="9"/>
  <c r="L80" i="9"/>
  <c r="N80" i="9"/>
  <c r="N77" i="9"/>
  <c r="N79" i="9" s="1"/>
  <c r="L77" i="9"/>
  <c r="L79" i="9" s="1"/>
  <c r="N81" i="9"/>
  <c r="L81" i="9"/>
  <c r="N7" i="9"/>
  <c r="N8" i="9" s="1"/>
  <c r="L7" i="9"/>
  <c r="L8" i="9" s="1"/>
  <c r="L9" i="9"/>
  <c r="N9" i="9"/>
  <c r="N13" i="9"/>
  <c r="N14" i="9" s="1"/>
  <c r="L13" i="9"/>
  <c r="L14" i="9" s="1"/>
  <c r="L15" i="9"/>
  <c r="N15" i="9"/>
  <c r="N19" i="9"/>
  <c r="N20" i="9" s="1"/>
  <c r="L19" i="9"/>
  <c r="L20" i="9" s="1"/>
  <c r="N23" i="9"/>
  <c r="L23" i="9"/>
  <c r="N27" i="9"/>
  <c r="L27" i="9"/>
  <c r="N31" i="9"/>
  <c r="N32" i="9" s="1"/>
  <c r="L31" i="9"/>
  <c r="L32" i="9" s="1"/>
  <c r="N33" i="9"/>
  <c r="N34" i="9" s="1"/>
  <c r="L33" i="9"/>
  <c r="L34" i="9" s="1"/>
  <c r="N35" i="9"/>
  <c r="N36" i="9" s="1"/>
  <c r="L35" i="9"/>
  <c r="L36" i="9" s="1"/>
  <c r="N37" i="9"/>
  <c r="N38" i="9" s="1"/>
  <c r="L37" i="9"/>
  <c r="L38" i="9" s="1"/>
  <c r="N41" i="9"/>
  <c r="L41" i="9"/>
  <c r="L45" i="9"/>
  <c r="N45" i="9"/>
  <c r="L53" i="9"/>
  <c r="N53" i="9"/>
  <c r="L55" i="9"/>
  <c r="N55" i="9"/>
  <c r="L57" i="9"/>
  <c r="N57" i="9"/>
  <c r="L58" i="9"/>
  <c r="N58" i="9"/>
  <c r="N62" i="9"/>
  <c r="L62" i="9"/>
  <c r="N65" i="9"/>
  <c r="L65" i="9"/>
  <c r="L67" i="9"/>
  <c r="N67" i="9"/>
  <c r="N68" i="9"/>
  <c r="L68" i="9"/>
  <c r="L39" i="9"/>
  <c r="L40" i="9" s="1"/>
  <c r="N39" i="9"/>
  <c r="N40" i="9" s="1"/>
  <c r="L11" i="9"/>
  <c r="N11" i="9"/>
  <c r="L17" i="9"/>
  <c r="N17" i="9"/>
  <c r="L21" i="9"/>
  <c r="N21" i="9"/>
  <c r="L25" i="9"/>
  <c r="N25" i="9"/>
  <c r="L29" i="9"/>
  <c r="N29" i="9"/>
  <c r="N42" i="9"/>
  <c r="L42" i="9"/>
  <c r="L44" i="9"/>
  <c r="L46" i="9" s="1"/>
  <c r="N44" i="9"/>
  <c r="N46" i="9" s="1"/>
  <c r="L47" i="9"/>
  <c r="N47" i="9"/>
  <c r="L48" i="9"/>
  <c r="N48" i="9"/>
  <c r="N50" i="9"/>
  <c r="N51" i="9" s="1"/>
  <c r="L50" i="9"/>
  <c r="L51" i="9" s="1"/>
  <c r="L52" i="9"/>
  <c r="N52" i="9"/>
  <c r="L56" i="9"/>
  <c r="N56" i="9"/>
  <c r="L59" i="9"/>
  <c r="N59" i="9"/>
  <c r="N61" i="9"/>
  <c r="L61" i="9"/>
  <c r="L63" i="9"/>
  <c r="N63" i="9"/>
  <c r="L64" i="9"/>
  <c r="N64" i="9"/>
  <c r="N66" i="9"/>
  <c r="L66" i="9"/>
  <c r="L69" i="9"/>
  <c r="N69" i="9"/>
  <c r="L73" i="9"/>
  <c r="N73" i="9"/>
  <c r="C83" i="9"/>
  <c r="M20" i="4"/>
  <c r="N76" i="9" l="1"/>
  <c r="N54" i="9"/>
  <c r="L16" i="9"/>
  <c r="L14" i="7"/>
  <c r="N14" i="7"/>
  <c r="L60" i="7"/>
  <c r="N60" i="7"/>
  <c r="L61" i="7"/>
  <c r="N61" i="7"/>
  <c r="N41" i="7"/>
  <c r="N37" i="7"/>
  <c r="G100" i="5"/>
  <c r="Q122" i="5"/>
  <c r="Q123" i="5" s="1"/>
  <c r="Q39" i="5"/>
  <c r="Q99" i="5"/>
  <c r="Q16" i="5"/>
  <c r="L76" i="9"/>
  <c r="L54" i="9"/>
  <c r="L22" i="7"/>
  <c r="L62" i="7"/>
  <c r="N22" i="7"/>
  <c r="L37" i="7"/>
  <c r="N8" i="7"/>
  <c r="L8" i="7"/>
  <c r="L10" i="7" s="1"/>
  <c r="N70" i="7"/>
  <c r="N72" i="7" s="1"/>
  <c r="N74" i="7" s="1"/>
  <c r="L70" i="7"/>
  <c r="L72" i="7" s="1"/>
  <c r="L74" i="7" s="1"/>
  <c r="L82" i="9"/>
  <c r="N82" i="9"/>
  <c r="N10" i="9"/>
  <c r="N12" i="9" s="1"/>
  <c r="N70" i="9"/>
  <c r="L49" i="9"/>
  <c r="L60" i="9"/>
  <c r="N43" i="9"/>
  <c r="N22" i="9"/>
  <c r="N24" i="9" s="1"/>
  <c r="N26" i="9" s="1"/>
  <c r="N28" i="9" s="1"/>
  <c r="N30" i="9" s="1"/>
  <c r="N16" i="9"/>
  <c r="N18" i="9" s="1"/>
  <c r="L10" i="9"/>
  <c r="L12" i="9" s="1"/>
  <c r="L70" i="9"/>
  <c r="N49" i="9"/>
  <c r="N60" i="9"/>
  <c r="L43" i="9"/>
  <c r="L22" i="9"/>
  <c r="L24" i="9" s="1"/>
  <c r="L26" i="9" s="1"/>
  <c r="L28" i="9" s="1"/>
  <c r="L30" i="9" s="1"/>
  <c r="L18" i="9"/>
  <c r="Q100" i="5" l="1"/>
  <c r="L12" i="7"/>
  <c r="L15" i="7" s="1"/>
  <c r="N10" i="7"/>
  <c r="L83" i="9"/>
  <c r="N83" i="9"/>
  <c r="N12" i="7" l="1"/>
  <c r="L81" i="7" l="1"/>
  <c r="N15" i="7"/>
  <c r="N17" i="7" l="1"/>
  <c r="N81" i="7" s="1"/>
</calcChain>
</file>

<file path=xl/sharedStrings.xml><?xml version="1.0" encoding="utf-8"?>
<sst xmlns="http://schemas.openxmlformats.org/spreadsheetml/2006/main" count="631" uniqueCount="270">
  <si>
    <t>Директор</t>
  </si>
  <si>
    <t>Ф.И.О.</t>
  </si>
  <si>
    <t>Уровень образования</t>
  </si>
  <si>
    <t>Пед.стаж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</si>
  <si>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</si>
  <si>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</si>
  <si>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</si>
  <si>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</si>
  <si>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</si>
  <si>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</si>
  <si>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коэф.уровня образования</t>
  </si>
  <si>
    <t>коэф. стажа работы</t>
  </si>
  <si>
    <t>коэф. напряженности</t>
  </si>
  <si>
    <t>высшее проф.образ.</t>
  </si>
  <si>
    <t>вторая</t>
  </si>
  <si>
    <t>методист</t>
  </si>
  <si>
    <t>соц. педагог</t>
  </si>
  <si>
    <t>первая</t>
  </si>
  <si>
    <t>высшая</t>
  </si>
  <si>
    <t>педагог доп.образов.</t>
  </si>
  <si>
    <t>Наименование должности</t>
  </si>
  <si>
    <t>Квалификационная категория</t>
  </si>
  <si>
    <t>Базовый оклад</t>
  </si>
  <si>
    <t>Коэф. в зависимости от группы</t>
  </si>
  <si>
    <t>Коэф. в зависимости от занимаемой должности</t>
  </si>
  <si>
    <t>Повышающий коэфициент</t>
  </si>
  <si>
    <t>Должностной оклад с коэф.</t>
  </si>
  <si>
    <t xml:space="preserve">Коэф. специфики работы </t>
  </si>
  <si>
    <t>Должностной оклад с учетом всех коэф.</t>
  </si>
  <si>
    <t>Должностной оклад с учетом всех коэф.с округлением</t>
  </si>
  <si>
    <t>ср.проф.образ</t>
  </si>
  <si>
    <t>Группа образовательного учреждения по оплате труда - первая</t>
  </si>
  <si>
    <t>педагог. психолог</t>
  </si>
  <si>
    <t>вакансия</t>
  </si>
  <si>
    <t>педагог-организатор</t>
  </si>
  <si>
    <t>педагог.психолог</t>
  </si>
  <si>
    <t>концертмейстер</t>
  </si>
  <si>
    <t>Зав.отдела</t>
  </si>
  <si>
    <t>Гл.бухгалтер</t>
  </si>
  <si>
    <t>Должностной оклад с учетом всех коэф.специфики</t>
  </si>
  <si>
    <t xml:space="preserve">Должностной оклад с коэф. специф </t>
  </si>
  <si>
    <t>от 10до15</t>
  </si>
  <si>
    <t>от10до15</t>
  </si>
  <si>
    <t>плотник</t>
  </si>
  <si>
    <t>электрик</t>
  </si>
  <si>
    <t>вахтер</t>
  </si>
  <si>
    <t>строж</t>
  </si>
  <si>
    <t>гардеробщик</t>
  </si>
  <si>
    <t>Приложение 4</t>
  </si>
  <si>
    <t>педагогический персонал</t>
  </si>
  <si>
    <t>Коэф. квалифик. категории</t>
  </si>
  <si>
    <t xml:space="preserve">Должностной оклад с коэф. с округлением </t>
  </si>
  <si>
    <t>Руководитель</t>
  </si>
  <si>
    <t>Главный бухгалтер</t>
  </si>
  <si>
    <t>коэф. группы</t>
  </si>
  <si>
    <t>коэф. уровня</t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</si>
  <si>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методист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</si>
  <si>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педагог-организатор</t>
    </r>
    <r>
      <rPr>
        <b/>
        <sz val="10"/>
        <rFont val="Calibri"/>
        <family val="2"/>
        <charset val="204"/>
      </rPr>
      <t>»</t>
    </r>
  </si>
  <si>
    <r>
      <t xml:space="preserve">Итого по 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социальный педагог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</si>
  <si>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педагог-психолог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</si>
  <si>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концертмейстер</t>
    </r>
    <r>
      <rPr>
        <b/>
        <sz val="10"/>
        <rFont val="Calibri"/>
        <family val="2"/>
        <charset val="204"/>
      </rPr>
      <t>»</t>
    </r>
  </si>
  <si>
    <r>
      <t xml:space="preserve">Итого по </t>
    </r>
    <r>
      <rPr>
        <b/>
        <sz val="10"/>
        <rFont val="Calibri"/>
        <family val="2"/>
        <charset val="204"/>
      </rPr>
      <t>«</t>
    </r>
    <r>
      <rPr>
        <b/>
        <sz val="10"/>
        <rFont val="Times New Roman"/>
        <family val="1"/>
        <charset val="204"/>
      </rPr>
      <t>педагог доп. образования</t>
    </r>
    <r>
      <rPr>
        <b/>
        <sz val="10"/>
        <rFont val="Calibri"/>
        <family val="2"/>
        <charset val="204"/>
      </rPr>
      <t>»</t>
    </r>
  </si>
  <si>
    <t>ВСЕГО</t>
  </si>
  <si>
    <t>административный персонал</t>
  </si>
  <si>
    <t>Коэф. квалификационной категории Ккв</t>
  </si>
  <si>
    <t>Рук.структ.подраздел.</t>
  </si>
  <si>
    <t>обслуживающий персонал</t>
  </si>
  <si>
    <t>воспитатель</t>
  </si>
  <si>
    <r>
      <t xml:space="preserve">Итого по </t>
    </r>
    <r>
      <rPr>
        <b/>
        <sz val="10"/>
        <rFont val="Calibri"/>
        <family val="2"/>
        <charset val="204"/>
      </rPr>
      <t>«воспитатель»</t>
    </r>
  </si>
  <si>
    <t>муз.руководитель</t>
  </si>
  <si>
    <r>
      <t xml:space="preserve">Итого по </t>
    </r>
    <r>
      <rPr>
        <b/>
        <sz val="10"/>
        <rFont val="Calibri"/>
        <family val="2"/>
        <charset val="204"/>
      </rPr>
      <t>«муз. руководитель»</t>
    </r>
  </si>
  <si>
    <t>инструктор по физкультуре</t>
  </si>
  <si>
    <r>
      <t xml:space="preserve">Итого по </t>
    </r>
    <r>
      <rPr>
        <b/>
        <sz val="10"/>
        <rFont val="Calibri"/>
        <family val="2"/>
        <charset val="204"/>
      </rPr>
      <t>«инструктор по физкультуре»</t>
    </r>
  </si>
  <si>
    <t>инструктор по труду</t>
  </si>
  <si>
    <r>
      <t xml:space="preserve">Итого по </t>
    </r>
    <r>
      <rPr>
        <b/>
        <sz val="10"/>
        <rFont val="Calibri"/>
        <family val="2"/>
        <charset val="204"/>
      </rPr>
      <t>«инструктор по труду»</t>
    </r>
  </si>
  <si>
    <t>учитель-логопед</t>
  </si>
  <si>
    <r>
      <t xml:space="preserve">Итого по </t>
    </r>
    <r>
      <rPr>
        <b/>
        <sz val="10"/>
        <rFont val="Calibri"/>
        <family val="2"/>
        <charset val="204"/>
      </rPr>
      <t>«учитель-логопед»</t>
    </r>
  </si>
  <si>
    <t>учитель-дефектолог</t>
  </si>
  <si>
    <r>
      <t xml:space="preserve">Итого по </t>
    </r>
    <r>
      <rPr>
        <b/>
        <sz val="10"/>
        <rFont val="Calibri"/>
        <family val="2"/>
        <charset val="204"/>
      </rPr>
      <t>«учитель-дефектолог»</t>
    </r>
  </si>
  <si>
    <t>Зам.директора по АХР</t>
  </si>
  <si>
    <t>Итого зам. директора</t>
  </si>
  <si>
    <t>Итого зав. отделом</t>
  </si>
  <si>
    <t>Секретарь</t>
  </si>
  <si>
    <t>Заведующий хозяйством</t>
  </si>
  <si>
    <t>Художественный руководитель</t>
  </si>
  <si>
    <t>Бухгалтер</t>
  </si>
  <si>
    <t>Кассир</t>
  </si>
  <si>
    <t>Лаборант</t>
  </si>
  <si>
    <t>Юрист</t>
  </si>
  <si>
    <t>Программист</t>
  </si>
  <si>
    <t>Электроник</t>
  </si>
  <si>
    <t>Ведущий аналитик</t>
  </si>
  <si>
    <t>Библиотекарь</t>
  </si>
  <si>
    <t>мл. воспитатель</t>
  </si>
  <si>
    <t>%</t>
  </si>
  <si>
    <t>Сумма</t>
  </si>
  <si>
    <t>высшее</t>
  </si>
  <si>
    <t>от 15</t>
  </si>
  <si>
    <t>мл. воспитатель для ночного дежурства</t>
  </si>
  <si>
    <t>Художник</t>
  </si>
  <si>
    <t>Культорганизатор</t>
  </si>
  <si>
    <t>Балетмейстер</t>
  </si>
  <si>
    <t>Хормейстер</t>
  </si>
  <si>
    <t>Дирижер</t>
  </si>
  <si>
    <t>Киномеханник</t>
  </si>
  <si>
    <t>Реставратор (настройщик ) музыкальных инструментов</t>
  </si>
  <si>
    <t>Техник</t>
  </si>
  <si>
    <t>Инженер</t>
  </si>
  <si>
    <t>вредные условия</t>
  </si>
  <si>
    <t>Костюмер</t>
  </si>
  <si>
    <t>Осветитель сцены</t>
  </si>
  <si>
    <t>Мастер</t>
  </si>
  <si>
    <t>Дезинфектор</t>
  </si>
  <si>
    <t>Механник-сменный капитан</t>
  </si>
  <si>
    <t>Капитан-сменный механник</t>
  </si>
  <si>
    <t>Старший моторист-рулевой</t>
  </si>
  <si>
    <t>Моторист-рулевой</t>
  </si>
  <si>
    <t>Моторист-дизель-генераторной установки</t>
  </si>
  <si>
    <t>Штурман</t>
  </si>
  <si>
    <t>Боцман</t>
  </si>
  <si>
    <t>Матрос</t>
  </si>
  <si>
    <t>Парикмахер</t>
  </si>
  <si>
    <t>Кастелянша</t>
  </si>
  <si>
    <t>Кладовщик</t>
  </si>
  <si>
    <t>Машенист по стирке белья</t>
  </si>
  <si>
    <t>Швея по ремонту одежды</t>
  </si>
  <si>
    <t>Механник (электромеханник)</t>
  </si>
  <si>
    <t>Шеф -повар</t>
  </si>
  <si>
    <t>Повар</t>
  </si>
  <si>
    <t>Подсобный рабочий</t>
  </si>
  <si>
    <t>Грузчик</t>
  </si>
  <si>
    <t>Рабочий по уходу за животными</t>
  </si>
  <si>
    <t>Рабочий по ремонту учебных судов</t>
  </si>
  <si>
    <t>Слесарь-сантехник</t>
  </si>
  <si>
    <t>Кочегар</t>
  </si>
  <si>
    <t>Водитель</t>
  </si>
  <si>
    <t>уборщик служебных помещений</t>
  </si>
  <si>
    <t>дворник</t>
  </si>
  <si>
    <t>Режиссер</t>
  </si>
  <si>
    <t>Звукорежиссер,  звукооператор</t>
  </si>
  <si>
    <t>Рабочий по ремонту плавбазы</t>
  </si>
  <si>
    <t>Итого по «секретарь»</t>
  </si>
  <si>
    <t>Итого по «заведующим хозяйством»</t>
  </si>
  <si>
    <t>Итого по «художественный руководитель»</t>
  </si>
  <si>
    <t>Итого по «бухгалтер»</t>
  </si>
  <si>
    <t>Итого по «кассир»</t>
  </si>
  <si>
    <t>Итого по «лаборант»</t>
  </si>
  <si>
    <t>Итого по «юрист»</t>
  </si>
  <si>
    <t>Итого по «программист»</t>
  </si>
  <si>
    <t>Итого по «электроник»</t>
  </si>
  <si>
    <t>Итого по «ведущий аналитик»</t>
  </si>
  <si>
    <t>Итого по «библиотекарь»</t>
  </si>
  <si>
    <t>Итого по «мл.воспитатель»</t>
  </si>
  <si>
    <t>Итого по «мл.воспитатель для ночного дежурства»</t>
  </si>
  <si>
    <t>Итого по «художник»</t>
  </si>
  <si>
    <t>Итого по «культоргоргаанизатор»</t>
  </si>
  <si>
    <t>Итого по «балетмейстер»</t>
  </si>
  <si>
    <t>Итого по «хормейстер»</t>
  </si>
  <si>
    <t>Итого по «дирижер»</t>
  </si>
  <si>
    <t>Итого по «киномеханник»</t>
  </si>
  <si>
    <t>Итого по «режиссер»</t>
  </si>
  <si>
    <t>Итого по «звукорежиссер, звукооператор»</t>
  </si>
  <si>
    <t>Итого по «мастер»</t>
  </si>
  <si>
    <t>Итого по «реставратор (настройщик) музыкальных инструментов»</t>
  </si>
  <si>
    <t>Итого по «техник»</t>
  </si>
  <si>
    <t>Итого по «инженер»</t>
  </si>
  <si>
    <t>Итого по «капитан-сменный миханник»</t>
  </si>
  <si>
    <t>Итого по «механник-сменный капитан»</t>
  </si>
  <si>
    <t>Итого по «штурман»</t>
  </si>
  <si>
    <t>Итого по «швея по ремонту одежды»</t>
  </si>
  <si>
    <t>Итого по «механник (электромеханник)»</t>
  </si>
  <si>
    <t>Итого по «шеф-повар»</t>
  </si>
  <si>
    <t>Итого по «повар»</t>
  </si>
  <si>
    <t>Итого по «костюмер»</t>
  </si>
  <si>
    <t>Итого по «осветитель сцены»</t>
  </si>
  <si>
    <t>Итого по «дезинфектор»</t>
  </si>
  <si>
    <t>Итого по «старший моторист рулевой»</t>
  </si>
  <si>
    <t>Итого по « моторист рулевой»</t>
  </si>
  <si>
    <t>Итого по « моторист-дизель-генераторной установки»</t>
  </si>
  <si>
    <t>Итого по «боцман»</t>
  </si>
  <si>
    <t>Итого по «матрос»</t>
  </si>
  <si>
    <t>Итого по «парикмахер»</t>
  </si>
  <si>
    <t>Итого по «кастелянша»</t>
  </si>
  <si>
    <t>Итого по «кладовщик»</t>
  </si>
  <si>
    <t>Итого по «машенист по стирке белья»</t>
  </si>
  <si>
    <t>Итого по «подсобный рабочий»</t>
  </si>
  <si>
    <t>Итого по «грузчик»</t>
  </si>
  <si>
    <t>Итого по «рабочий по уходу за животными»</t>
  </si>
  <si>
    <t>Итого по «рабочий по ремонту учебных судов"</t>
  </si>
  <si>
    <t>Итого по «рабочий по ремонту плавбазы"</t>
  </si>
  <si>
    <t>Итого по «плотник»</t>
  </si>
  <si>
    <t>Итого по «электрик»</t>
  </si>
  <si>
    <t>Итого по «слесарь-сантехник»</t>
  </si>
  <si>
    <t>Итого по «кочегар»</t>
  </si>
  <si>
    <t>Итого по «водитель»</t>
  </si>
  <si>
    <t>Итого по «вахтер»</t>
  </si>
  <si>
    <t>Итого по «сторож»</t>
  </si>
  <si>
    <t>Итого по «уборщик служебных помещений»</t>
  </si>
  <si>
    <t>Итого по «гардеробщик»</t>
  </si>
  <si>
    <t>Итого по «дворник»</t>
  </si>
  <si>
    <t>Селевко А.Г.</t>
  </si>
  <si>
    <t>Сорокина И.А.</t>
  </si>
  <si>
    <t>Мальчикова А.В.</t>
  </si>
  <si>
    <t>Соколова Н.С.</t>
  </si>
  <si>
    <t>Коноплева Л.В.</t>
  </si>
  <si>
    <t>25 07 15</t>
  </si>
  <si>
    <t>б/к</t>
  </si>
  <si>
    <t>Татаринцева О.В.</t>
  </si>
  <si>
    <t>25 07 17</t>
  </si>
  <si>
    <t>16 08 20</t>
  </si>
  <si>
    <t>02 00 00</t>
  </si>
  <si>
    <t>25 11 29</t>
  </si>
  <si>
    <t>Прадед М.Н.</t>
  </si>
  <si>
    <t>среднее проф.образ.</t>
  </si>
  <si>
    <t>26 07 05</t>
  </si>
  <si>
    <t>39 00 19</t>
  </si>
  <si>
    <t>38 08 04</t>
  </si>
  <si>
    <t>27 10 01</t>
  </si>
  <si>
    <t>Юдина И.В.</t>
  </si>
  <si>
    <t>Коршунова Н.В.</t>
  </si>
  <si>
    <t>24 08 19</t>
  </si>
  <si>
    <t>24 09 19</t>
  </si>
  <si>
    <t>18 11 29</t>
  </si>
  <si>
    <t>29 11 24</t>
  </si>
  <si>
    <t>37 00 29</t>
  </si>
  <si>
    <t>35 08 07</t>
  </si>
  <si>
    <t>44 09 13</t>
  </si>
  <si>
    <t>21 10 18</t>
  </si>
  <si>
    <t>31 00 28</t>
  </si>
  <si>
    <t>22 00 00</t>
  </si>
  <si>
    <t>26 07 15</t>
  </si>
  <si>
    <t>26 07 21</t>
  </si>
  <si>
    <t>26 01 00</t>
  </si>
  <si>
    <t>26 02 11</t>
  </si>
  <si>
    <t>08 08 09</t>
  </si>
  <si>
    <t>25 07 05</t>
  </si>
  <si>
    <t>41 05 05</t>
  </si>
  <si>
    <t>29 10 12</t>
  </si>
  <si>
    <t>29 09 20</t>
  </si>
  <si>
    <t>21 07 04</t>
  </si>
  <si>
    <t>21 08 09</t>
  </si>
  <si>
    <t>20 11 28</t>
  </si>
  <si>
    <t>26 08 10</t>
  </si>
  <si>
    <t>27 01 00</t>
  </si>
  <si>
    <t>35 00 28</t>
  </si>
  <si>
    <t>14 10 18</t>
  </si>
  <si>
    <t>04 00 02</t>
  </si>
  <si>
    <t>25 05 13</t>
  </si>
  <si>
    <t>22 11 29</t>
  </si>
  <si>
    <t>16 00 01</t>
  </si>
  <si>
    <t>25 03 11</t>
  </si>
  <si>
    <t>11 00 25</t>
  </si>
  <si>
    <t>07 00 27</t>
  </si>
  <si>
    <t>21 11 18</t>
  </si>
  <si>
    <t>01 00 00</t>
  </si>
  <si>
    <t>26 03 23</t>
  </si>
  <si>
    <t>30 03 10</t>
  </si>
  <si>
    <t>05 09 24</t>
  </si>
  <si>
    <t>Вакансия</t>
  </si>
  <si>
    <t>от 0 до 10</t>
  </si>
  <si>
    <t>03 08 17</t>
  </si>
  <si>
    <t>00 00 06</t>
  </si>
  <si>
    <t>15 00 02</t>
  </si>
  <si>
    <t>06 00 00</t>
  </si>
  <si>
    <t>10 00 00</t>
  </si>
  <si>
    <t xml:space="preserve">     работников муниципального общеобразовательного учреждения "Средней  школы № "</t>
  </si>
  <si>
    <t>Зам. директора УВР</t>
  </si>
  <si>
    <t xml:space="preserve">     работников муниципального общеобразовательного учреждения "Средняя  школа № "</t>
  </si>
  <si>
    <t>Учебно-вспомогательный  персонал</t>
  </si>
  <si>
    <t xml:space="preserve">Таблица проверки установления должностных окладов на 01.09.2017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</si>
</sst>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dd/mm/yy;@"/>
  </numFmts>
  <fonts count="10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name val="Cambria"/>
      <family val="1"/>
      <charset val="204"/>
    </font>
    <font>
      <b/>
      <sz val="26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2" fontId="3" fillId="0" borderId="0" xfId="0" applyNumberFormat="1" applyFont="1" applyBorder="1"/>
    <xf numFmtId="2" fontId="4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/>
    <xf numFmtId="2" fontId="4" fillId="0" borderId="1" xfId="0" applyNumberFormat="1" applyFont="1" applyBorder="1"/>
    <xf numFmtId="0" fontId="3" fillId="3" borderId="0" xfId="0" applyFont="1" applyFill="1" applyBorder="1"/>
    <xf numFmtId="2" fontId="4" fillId="3" borderId="0" xfId="0" applyNumberFormat="1" applyFont="1" applyFill="1" applyBorder="1"/>
    <xf numFmtId="0" fontId="4" fillId="3" borderId="0" xfId="0" applyFont="1" applyFill="1" applyBorder="1"/>
    <xf numFmtId="0" fontId="3" fillId="3" borderId="0" xfId="0" applyFont="1" applyFill="1"/>
    <xf numFmtId="0" fontId="4" fillId="0" borderId="2" xfId="0" applyFont="1" applyBorder="1"/>
    <xf numFmtId="0" fontId="3" fillId="0" borderId="2" xfId="0" applyFont="1" applyBorder="1"/>
    <xf numFmtId="0" fontId="5" fillId="0" borderId="2" xfId="0" applyFont="1" applyBorder="1"/>
    <xf numFmtId="2" fontId="4" fillId="0" borderId="2" xfId="0" applyNumberFormat="1" applyFont="1" applyBorder="1"/>
    <xf numFmtId="2" fontId="3" fillId="0" borderId="2" xfId="0" applyNumberFormat="1" applyFont="1" applyBorder="1"/>
    <xf numFmtId="165" fontId="4" fillId="0" borderId="2" xfId="0" applyNumberFormat="1" applyFont="1" applyBorder="1" applyAlignment="1">
      <alignment horizontal="left"/>
    </xf>
    <xf numFmtId="14" fontId="4" fillId="0" borderId="2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64" fontId="4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wrapText="1"/>
    </xf>
    <xf numFmtId="165" fontId="4" fillId="0" borderId="3" xfId="0" applyNumberFormat="1" applyFont="1" applyBorder="1" applyAlignment="1">
      <alignment horizontal="left"/>
    </xf>
    <xf numFmtId="0" fontId="5" fillId="0" borderId="3" xfId="0" applyFont="1" applyBorder="1"/>
    <xf numFmtId="2" fontId="4" fillId="0" borderId="3" xfId="0" applyNumberFormat="1" applyFont="1" applyBorder="1"/>
    <xf numFmtId="0" fontId="4" fillId="0" borderId="3" xfId="0" applyFont="1" applyBorder="1"/>
    <xf numFmtId="2" fontId="3" fillId="0" borderId="3" xfId="0" applyNumberFormat="1" applyFont="1" applyBorder="1"/>
    <xf numFmtId="0" fontId="4" fillId="0" borderId="4" xfId="0" applyFont="1" applyBorder="1"/>
    <xf numFmtId="0" fontId="3" fillId="0" borderId="4" xfId="0" applyFont="1" applyBorder="1"/>
    <xf numFmtId="165" fontId="4" fillId="0" borderId="4" xfId="0" applyNumberFormat="1" applyFont="1" applyBorder="1" applyAlignment="1">
      <alignment horizontal="left"/>
    </xf>
    <xf numFmtId="0" fontId="5" fillId="0" borderId="4" xfId="0" applyFont="1" applyBorder="1"/>
    <xf numFmtId="2" fontId="4" fillId="0" borderId="4" xfId="0" applyNumberFormat="1" applyFont="1" applyBorder="1"/>
    <xf numFmtId="2" fontId="3" fillId="0" borderId="4" xfId="0" applyNumberFormat="1" applyFont="1" applyBorder="1"/>
    <xf numFmtId="14" fontId="4" fillId="0" borderId="4" xfId="0" applyNumberFormat="1" applyFont="1" applyBorder="1"/>
    <xf numFmtId="0" fontId="3" fillId="0" borderId="4" xfId="0" applyFont="1" applyBorder="1" applyAlignment="1">
      <alignment wrapText="1"/>
    </xf>
    <xf numFmtId="14" fontId="4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left"/>
    </xf>
    <xf numFmtId="0" fontId="4" fillId="0" borderId="5" xfId="0" applyFont="1" applyBorder="1"/>
    <xf numFmtId="0" fontId="3" fillId="0" borderId="5" xfId="0" applyFont="1" applyBorder="1"/>
    <xf numFmtId="2" fontId="4" fillId="0" borderId="5" xfId="0" applyNumberFormat="1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4" fillId="2" borderId="1" xfId="0" applyNumberFormat="1" applyFont="1" applyFill="1" applyBorder="1"/>
    <xf numFmtId="2" fontId="3" fillId="2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6" xfId="0" applyFont="1" applyBorder="1"/>
    <xf numFmtId="2" fontId="4" fillId="0" borderId="6" xfId="0" applyNumberFormat="1" applyFont="1" applyBorder="1"/>
    <xf numFmtId="0" fontId="4" fillId="0" borderId="7" xfId="0" applyFont="1" applyFill="1" applyBorder="1"/>
    <xf numFmtId="0" fontId="3" fillId="0" borderId="7" xfId="0" applyFont="1" applyFill="1" applyBorder="1"/>
    <xf numFmtId="14" fontId="3" fillId="0" borderId="7" xfId="0" applyNumberFormat="1" applyFont="1" applyFill="1" applyBorder="1"/>
    <xf numFmtId="2" fontId="4" fillId="0" borderId="7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/>
    <xf numFmtId="0" fontId="3" fillId="0" borderId="2" xfId="0" applyFont="1" applyFill="1" applyBorder="1"/>
    <xf numFmtId="0" fontId="4" fillId="0" borderId="8" xfId="0" applyFont="1" applyFill="1" applyBorder="1"/>
    <xf numFmtId="0" fontId="3" fillId="0" borderId="8" xfId="0" applyFont="1" applyFill="1" applyBorder="1"/>
    <xf numFmtId="2" fontId="4" fillId="0" borderId="8" xfId="0" applyNumberFormat="1" applyFont="1" applyFill="1" applyBorder="1"/>
    <xf numFmtId="14" fontId="3" fillId="0" borderId="8" xfId="0" applyNumberFormat="1" applyFont="1" applyFill="1" applyBorder="1"/>
    <xf numFmtId="2" fontId="4" fillId="0" borderId="0" xfId="0" applyNumberFormat="1" applyFont="1" applyFill="1" applyBorder="1"/>
    <xf numFmtId="0" fontId="3" fillId="0" borderId="8" xfId="0" applyFont="1" applyFill="1" applyBorder="1" applyAlignment="1">
      <alignment wrapText="1"/>
    </xf>
    <xf numFmtId="0" fontId="4" fillId="0" borderId="2" xfId="0" applyFont="1" applyFill="1" applyBorder="1"/>
    <xf numFmtId="0" fontId="4" fillId="0" borderId="0" xfId="0" applyFont="1" applyFill="1"/>
    <xf numFmtId="2" fontId="4" fillId="4" borderId="2" xfId="0" applyNumberFormat="1" applyFont="1" applyFill="1" applyBorder="1"/>
    <xf numFmtId="2" fontId="4" fillId="4" borderId="3" xfId="0" applyNumberFormat="1" applyFont="1" applyFill="1" applyBorder="1"/>
    <xf numFmtId="2" fontId="4" fillId="4" borderId="4" xfId="0" applyNumberFormat="1" applyFont="1" applyFill="1" applyBorder="1"/>
    <xf numFmtId="0" fontId="3" fillId="0" borderId="4" xfId="0" applyFont="1" applyFill="1" applyBorder="1"/>
    <xf numFmtId="2" fontId="4" fillId="4" borderId="8" xfId="0" applyNumberFormat="1" applyFont="1" applyFill="1" applyBorder="1"/>
    <xf numFmtId="1" fontId="4" fillId="4" borderId="8" xfId="0" applyNumberFormat="1" applyFont="1" applyFill="1" applyBorder="1"/>
    <xf numFmtId="0" fontId="4" fillId="4" borderId="8" xfId="0" applyFont="1" applyFill="1" applyBorder="1"/>
    <xf numFmtId="1" fontId="4" fillId="4" borderId="7" xfId="0" applyNumberFormat="1" applyFont="1" applyFill="1" applyBorder="1"/>
    <xf numFmtId="2" fontId="4" fillId="4" borderId="7" xfId="0" applyNumberFormat="1" applyFont="1" applyFill="1" applyBorder="1"/>
    <xf numFmtId="2" fontId="4" fillId="4" borderId="5" xfId="0" applyNumberFormat="1" applyFont="1" applyFill="1" applyBorder="1"/>
    <xf numFmtId="2" fontId="4" fillId="4" borderId="1" xfId="0" applyNumberFormat="1" applyFont="1" applyFill="1" applyBorder="1"/>
    <xf numFmtId="0" fontId="7" fillId="4" borderId="6" xfId="0" applyFont="1" applyFill="1" applyBorder="1"/>
    <xf numFmtId="2" fontId="3" fillId="4" borderId="1" xfId="0" applyNumberFormat="1" applyFont="1" applyFill="1" applyBorder="1"/>
    <xf numFmtId="2" fontId="7" fillId="4" borderId="6" xfId="0" applyNumberFormat="1" applyFont="1" applyFill="1" applyBorder="1"/>
    <xf numFmtId="1" fontId="3" fillId="4" borderId="5" xfId="0" applyNumberFormat="1" applyFont="1" applyFill="1" applyBorder="1"/>
    <xf numFmtId="0" fontId="4" fillId="0" borderId="4" xfId="0" applyFont="1" applyFill="1" applyBorder="1"/>
    <xf numFmtId="0" fontId="8" fillId="0" borderId="0" xfId="0" applyFo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0" fontId="4" fillId="0" borderId="5" xfId="0" applyFont="1" applyBorder="1" applyAlignment="1"/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/>
    <xf numFmtId="0" fontId="3" fillId="0" borderId="1" xfId="0" applyFont="1" applyFill="1" applyBorder="1"/>
    <xf numFmtId="2" fontId="4" fillId="0" borderId="9" xfId="0" applyNumberFormat="1" applyFont="1" applyFill="1" applyBorder="1"/>
    <xf numFmtId="0" fontId="4" fillId="0" borderId="9" xfId="0" applyFont="1" applyFill="1" applyBorder="1"/>
    <xf numFmtId="0" fontId="4" fillId="0" borderId="1" xfId="0" applyFont="1" applyFill="1" applyBorder="1"/>
    <xf numFmtId="0" fontId="5" fillId="0" borderId="4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11" xfId="0" applyFont="1" applyFill="1" applyBorder="1" applyAlignment="1"/>
    <xf numFmtId="0" fontId="3" fillId="0" borderId="10" xfId="0" applyFont="1" applyBorder="1"/>
    <xf numFmtId="2" fontId="4" fillId="0" borderId="12" xfId="0" applyNumberFormat="1" applyFont="1" applyFill="1" applyBorder="1"/>
    <xf numFmtId="0" fontId="3" fillId="0" borderId="13" xfId="0" applyFont="1" applyBorder="1"/>
    <xf numFmtId="0" fontId="4" fillId="0" borderId="13" xfId="0" applyFont="1" applyBorder="1"/>
    <xf numFmtId="2" fontId="4" fillId="0" borderId="13" xfId="0" applyNumberFormat="1" applyFont="1" applyBorder="1"/>
    <xf numFmtId="2" fontId="4" fillId="4" borderId="13" xfId="0" applyNumberFormat="1" applyFont="1" applyFill="1" applyBorder="1"/>
    <xf numFmtId="2" fontId="3" fillId="0" borderId="13" xfId="0" applyNumberFormat="1" applyFont="1" applyBorder="1"/>
    <xf numFmtId="2" fontId="4" fillId="0" borderId="1" xfId="0" applyNumberFormat="1" applyFont="1" applyFill="1" applyBorder="1"/>
    <xf numFmtId="1" fontId="4" fillId="4" borderId="1" xfId="0" applyNumberFormat="1" applyFont="1" applyFill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2" fontId="3" fillId="0" borderId="23" xfId="0" applyNumberFormat="1" applyFont="1" applyBorder="1"/>
    <xf numFmtId="0" fontId="3" fillId="0" borderId="24" xfId="0" applyFont="1" applyBorder="1"/>
    <xf numFmtId="2" fontId="3" fillId="0" borderId="24" xfId="0" applyNumberFormat="1" applyFont="1" applyBorder="1"/>
    <xf numFmtId="0" fontId="3" fillId="0" borderId="20" xfId="0" applyFont="1" applyBorder="1"/>
    <xf numFmtId="0" fontId="4" fillId="0" borderId="3" xfId="0" applyFont="1" applyFill="1" applyBorder="1"/>
    <xf numFmtId="2" fontId="3" fillId="0" borderId="0" xfId="0" applyNumberFormat="1" applyFont="1"/>
    <xf numFmtId="0" fontId="3" fillId="0" borderId="0" xfId="0" applyFont="1" applyAlignment="1"/>
    <xf numFmtId="0" fontId="4" fillId="0" borderId="20" xfId="0" applyFont="1" applyBorder="1"/>
    <xf numFmtId="2" fontId="3" fillId="0" borderId="20" xfId="0" applyNumberFormat="1" applyFont="1" applyBorder="1"/>
    <xf numFmtId="0" fontId="4" fillId="0" borderId="20" xfId="0" applyFont="1" applyFill="1" applyBorder="1"/>
    <xf numFmtId="2" fontId="4" fillId="0" borderId="14" xfId="0" applyNumberFormat="1" applyFont="1" applyFill="1" applyBorder="1"/>
    <xf numFmtId="0" fontId="3" fillId="0" borderId="25" xfId="0" applyFont="1" applyBorder="1"/>
    <xf numFmtId="0" fontId="4" fillId="0" borderId="1" xfId="0" applyFont="1" applyFill="1" applyBorder="1" applyAlignment="1"/>
    <xf numFmtId="2" fontId="3" fillId="0" borderId="1" xfId="0" applyNumberFormat="1" applyFont="1" applyFill="1" applyBorder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3" borderId="1" xfId="0" applyFont="1" applyFill="1" applyBorder="1"/>
    <xf numFmtId="2" fontId="4" fillId="3" borderId="1" xfId="0" applyNumberFormat="1" applyFont="1" applyFill="1" applyBorder="1"/>
    <xf numFmtId="0" fontId="5" fillId="0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0" borderId="9" xfId="0" applyFont="1" applyFill="1" applyBorder="1" applyAlignment="1"/>
    <xf numFmtId="0" fontId="4" fillId="0" borderId="14" xfId="0" applyFont="1" applyFill="1" applyBorder="1" applyAlignment="1"/>
    <xf numFmtId="0" fontId="0" fillId="0" borderId="15" xfId="0" applyFill="1" applyBorder="1" applyAlignment="1"/>
    <xf numFmtId="0" fontId="0" fillId="0" borderId="14" xfId="0" applyFill="1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9" fillId="0" borderId="0" xfId="0" applyFont="1" applyBorder="1" applyAlignment="1"/>
    <xf numFmtId="0" fontId="4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6" xfId="0" applyFont="1" applyBorder="1" applyAlignment="1"/>
    <xf numFmtId="0" fontId="4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3" fillId="0" borderId="16" xfId="0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3"/>
  <sheetViews>
    <sheetView zoomScale="90" zoomScaleNormal="90" workbookViewId="0">
      <pane xSplit="1" ySplit="5" topLeftCell="B68" activePane="bottomRight" state="frozen"/>
      <selection pane="topRight" activeCell="B1" sqref="B1"/>
      <selection pane="bottomLeft" activeCell="A6" sqref="A6"/>
      <selection pane="bottomRight" activeCell="A2" sqref="A2:Q2"/>
    </sheetView>
  </sheetViews>
  <sheetFormatPr defaultColWidth="9.28515625" defaultRowHeight="12.75" x14ac:dyDescent="0.2"/>
  <cols>
    <col min="1" max="1" width="17.42578125" style="3" customWidth="1"/>
    <col min="2" max="2" width="16.7109375" style="3" customWidth="1"/>
    <col min="3" max="3" width="9.7109375" style="3" customWidth="1"/>
    <col min="4" max="4" width="17.85546875" style="3" customWidth="1"/>
    <col min="5" max="5" width="7.7109375" style="3" customWidth="1"/>
    <col min="6" max="6" width="7.28515625" style="3" customWidth="1"/>
    <col min="7" max="7" width="6.28515625" style="3" customWidth="1"/>
    <col min="8" max="8" width="6" style="3" customWidth="1"/>
    <col min="9" max="9" width="5" style="3" customWidth="1"/>
    <col min="10" max="10" width="5.7109375" style="3" customWidth="1"/>
    <col min="11" max="11" width="5.28515625" style="3" customWidth="1"/>
    <col min="12" max="12" width="5.7109375" style="3" customWidth="1"/>
    <col min="13" max="13" width="9.7109375" style="3" customWidth="1"/>
    <col min="14" max="14" width="8.7109375" style="3" customWidth="1"/>
    <col min="15" max="15" width="4.28515625" style="3" customWidth="1"/>
    <col min="16" max="16" width="9.7109375" style="3" customWidth="1"/>
    <col min="17" max="17" width="12.28515625" style="3" customWidth="1"/>
    <col min="18" max="18" width="13.28515625" style="3" customWidth="1"/>
    <col min="19" max="19" width="5.28515625" style="3" customWidth="1"/>
    <col min="20" max="20" width="24.28515625" style="3" customWidth="1"/>
    <col min="21" max="22" width="6.7109375" style="3" customWidth="1"/>
    <col min="23" max="23" width="9.28515625" style="3"/>
    <col min="24" max="24" width="10.28515625" style="3" customWidth="1"/>
    <col min="25" max="25" width="9.28515625" style="3"/>
    <col min="26" max="26" width="10.28515625" style="3" customWidth="1"/>
    <col min="27" max="31" width="9.28515625" style="3"/>
    <col min="32" max="32" width="5.28515625" style="3" customWidth="1"/>
    <col min="33" max="33" width="24.28515625" style="3" customWidth="1"/>
    <col min="34" max="35" width="6.7109375" style="3" customWidth="1"/>
    <col min="36" max="36" width="9.28515625" style="3"/>
    <col min="37" max="37" width="10.28515625" style="3" customWidth="1"/>
    <col min="38" max="38" width="9.28515625" style="3"/>
    <col min="39" max="39" width="10.28515625" style="3" customWidth="1"/>
    <col min="40" max="16384" width="9.28515625" style="3"/>
  </cols>
  <sheetData>
    <row r="1" spans="1:43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43"/>
      <c r="L1" s="143"/>
      <c r="Q1" s="2" t="s">
        <v>48</v>
      </c>
    </row>
    <row r="2" spans="1:43" x14ac:dyDescent="0.2">
      <c r="A2" s="144" t="s">
        <v>269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  <c r="N2" s="146"/>
      <c r="O2" s="146"/>
      <c r="P2" s="146"/>
      <c r="Q2" s="146"/>
    </row>
    <row r="3" spans="1:43" x14ac:dyDescent="0.2">
      <c r="A3" s="147" t="s">
        <v>265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6"/>
      <c r="N3" s="146"/>
      <c r="O3" s="146"/>
      <c r="P3" s="146"/>
      <c r="Q3" s="146"/>
      <c r="S3" s="5"/>
      <c r="T3" s="6"/>
      <c r="U3" s="5"/>
      <c r="V3" s="5"/>
      <c r="W3" s="5"/>
      <c r="X3" s="5"/>
      <c r="Y3" s="5"/>
      <c r="Z3" s="5"/>
      <c r="AA3" s="5"/>
      <c r="AB3" s="5"/>
      <c r="AC3" s="5"/>
      <c r="AD3" s="5"/>
      <c r="AF3" s="5"/>
      <c r="AG3" s="6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12.75" customHeight="1" x14ac:dyDescent="0.2">
      <c r="A4" s="149" t="s">
        <v>49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spans="1:43" ht="90" customHeight="1" x14ac:dyDescent="0.2">
      <c r="A5" s="26" t="s">
        <v>1</v>
      </c>
      <c r="B5" s="27" t="s">
        <v>2</v>
      </c>
      <c r="C5" s="26" t="s">
        <v>3</v>
      </c>
      <c r="D5" s="26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10</v>
      </c>
      <c r="J5" s="27" t="s">
        <v>11</v>
      </c>
      <c r="K5" s="27" t="s">
        <v>12</v>
      </c>
      <c r="L5" s="27" t="s">
        <v>50</v>
      </c>
      <c r="M5" s="27" t="s">
        <v>26</v>
      </c>
      <c r="N5" s="27" t="s">
        <v>51</v>
      </c>
      <c r="O5" s="27" t="s">
        <v>25</v>
      </c>
      <c r="P5" s="27" t="s">
        <v>40</v>
      </c>
      <c r="Q5" s="27" t="s">
        <v>9</v>
      </c>
      <c r="S5" s="5"/>
      <c r="T5" s="8"/>
      <c r="U5" s="7"/>
      <c r="V5" s="8"/>
      <c r="W5" s="5"/>
      <c r="X5" s="5"/>
      <c r="Y5" s="5"/>
      <c r="Z5" s="5"/>
      <c r="AA5" s="6"/>
      <c r="AB5" s="6"/>
      <c r="AC5" s="6"/>
      <c r="AD5" s="5"/>
      <c r="AF5" s="5"/>
      <c r="AG5" s="8"/>
      <c r="AH5" s="7"/>
      <c r="AI5" s="8"/>
      <c r="AJ5" s="5"/>
      <c r="AK5" s="5"/>
      <c r="AL5" s="6"/>
      <c r="AM5" s="6"/>
      <c r="AN5" s="6"/>
      <c r="AO5" s="6"/>
      <c r="AP5" s="6"/>
      <c r="AQ5" s="5"/>
    </row>
    <row r="6" spans="1:43" ht="25.5" hidden="1" x14ac:dyDescent="0.2">
      <c r="A6" s="19"/>
      <c r="B6" s="28" t="s">
        <v>13</v>
      </c>
      <c r="C6" s="29"/>
      <c r="D6" s="20" t="s">
        <v>67</v>
      </c>
      <c r="E6" s="20"/>
      <c r="F6" s="21"/>
      <c r="G6" s="21"/>
      <c r="H6" s="20">
        <v>5994</v>
      </c>
      <c r="I6" s="20">
        <v>0.1</v>
      </c>
      <c r="J6" s="20">
        <v>0.1</v>
      </c>
      <c r="K6" s="20">
        <v>0.05</v>
      </c>
      <c r="L6" s="20"/>
      <c r="M6" s="22">
        <f>H6*(1+I6+J6+K6+L6)</f>
        <v>7492.5000000000009</v>
      </c>
      <c r="N6" s="76">
        <f>M6</f>
        <v>7492.5000000000009</v>
      </c>
      <c r="O6" s="19">
        <v>1</v>
      </c>
      <c r="P6" s="76">
        <f t="shared" ref="P6:P16" si="0">N6*O6</f>
        <v>7492.5000000000009</v>
      </c>
      <c r="Q6" s="23">
        <f>P6*G6</f>
        <v>0</v>
      </c>
      <c r="S6" s="5"/>
      <c r="T6" s="5"/>
      <c r="U6" s="6"/>
      <c r="V6" s="5"/>
      <c r="W6" s="5"/>
      <c r="X6" s="5"/>
      <c r="Y6" s="5"/>
      <c r="Z6" s="5"/>
      <c r="AA6" s="5"/>
      <c r="AB6" s="5"/>
      <c r="AC6" s="6"/>
      <c r="AD6" s="5"/>
      <c r="AF6" s="5"/>
      <c r="AG6" s="5"/>
      <c r="AH6" s="6"/>
      <c r="AI6" s="5"/>
      <c r="AJ6" s="5"/>
      <c r="AK6" s="5"/>
      <c r="AL6" s="5"/>
      <c r="AM6" s="5"/>
      <c r="AN6" s="5"/>
      <c r="AO6" s="5"/>
      <c r="AP6" s="6"/>
      <c r="AQ6" s="5"/>
    </row>
    <row r="7" spans="1:43" hidden="1" x14ac:dyDescent="0.2">
      <c r="A7" s="19"/>
      <c r="B7" s="20" t="s">
        <v>30</v>
      </c>
      <c r="C7" s="29"/>
      <c r="D7" s="20" t="s">
        <v>67</v>
      </c>
      <c r="E7" s="20"/>
      <c r="F7" s="21"/>
      <c r="G7" s="21"/>
      <c r="H7" s="20">
        <v>5994</v>
      </c>
      <c r="I7" s="20"/>
      <c r="J7" s="20">
        <v>0.1</v>
      </c>
      <c r="K7" s="20">
        <v>0.05</v>
      </c>
      <c r="L7" s="20"/>
      <c r="M7" s="22">
        <f>H7*(1+I7+J7+K7+L7)</f>
        <v>6893.1</v>
      </c>
      <c r="N7" s="76">
        <f>M7</f>
        <v>6893.1</v>
      </c>
      <c r="O7" s="19">
        <v>1</v>
      </c>
      <c r="P7" s="76">
        <f t="shared" si="0"/>
        <v>6893.1</v>
      </c>
      <c r="Q7" s="23">
        <f>P7*G7</f>
        <v>0</v>
      </c>
      <c r="S7" s="5"/>
      <c r="T7" s="5"/>
      <c r="U7" s="6"/>
      <c r="V7" s="5"/>
      <c r="W7" s="5"/>
      <c r="X7" s="5"/>
      <c r="Y7" s="5"/>
      <c r="Z7" s="5"/>
      <c r="AA7" s="5"/>
      <c r="AB7" s="5"/>
      <c r="AC7" s="6"/>
      <c r="AD7" s="5"/>
      <c r="AF7" s="5"/>
      <c r="AG7" s="5"/>
      <c r="AH7" s="6"/>
      <c r="AI7" s="5"/>
      <c r="AJ7" s="5"/>
      <c r="AK7" s="5"/>
      <c r="AL7" s="5"/>
      <c r="AM7" s="5"/>
      <c r="AN7" s="5"/>
      <c r="AO7" s="5"/>
      <c r="AP7" s="6"/>
      <c r="AQ7" s="5"/>
    </row>
    <row r="8" spans="1:43" ht="25.5" hidden="1" x14ac:dyDescent="0.2">
      <c r="A8" s="31" t="s">
        <v>33</v>
      </c>
      <c r="B8" s="32" t="s">
        <v>13</v>
      </c>
      <c r="C8" s="33"/>
      <c r="D8" s="20" t="s">
        <v>67</v>
      </c>
      <c r="E8" s="31">
        <v>0</v>
      </c>
      <c r="F8" s="34"/>
      <c r="G8" s="34"/>
      <c r="H8" s="31">
        <v>5994</v>
      </c>
      <c r="I8" s="31">
        <v>0.1</v>
      </c>
      <c r="J8" s="31">
        <v>0.1</v>
      </c>
      <c r="K8" s="31">
        <v>0.05</v>
      </c>
      <c r="L8" s="31">
        <v>0.4</v>
      </c>
      <c r="M8" s="35">
        <f>H8*(1+I8+J8+K8+L8)</f>
        <v>9890.1000000000022</v>
      </c>
      <c r="N8" s="77">
        <f>M8</f>
        <v>9890.1000000000022</v>
      </c>
      <c r="O8" s="36">
        <v>1</v>
      </c>
      <c r="P8" s="77">
        <f t="shared" si="0"/>
        <v>9890.1000000000022</v>
      </c>
      <c r="Q8" s="37">
        <f>P8*G8</f>
        <v>0</v>
      </c>
      <c r="S8" s="5"/>
      <c r="T8" s="5"/>
      <c r="U8" s="6"/>
      <c r="V8" s="5"/>
      <c r="W8" s="5"/>
      <c r="X8" s="5"/>
      <c r="Y8" s="5"/>
      <c r="Z8" s="5"/>
      <c r="AA8" s="5"/>
      <c r="AB8" s="5"/>
      <c r="AC8" s="6"/>
      <c r="AD8" s="5"/>
      <c r="AF8" s="5"/>
      <c r="AG8" s="5"/>
      <c r="AH8" s="6"/>
      <c r="AI8" s="5"/>
      <c r="AJ8" s="5"/>
      <c r="AK8" s="5"/>
      <c r="AL8" s="5"/>
      <c r="AM8" s="5"/>
      <c r="AN8" s="5"/>
      <c r="AO8" s="5"/>
      <c r="AP8" s="6"/>
      <c r="AQ8" s="5"/>
    </row>
    <row r="9" spans="1:43" s="66" customFormat="1" ht="13.5" hidden="1" thickBot="1" x14ac:dyDescent="0.25">
      <c r="A9" s="139" t="s">
        <v>68</v>
      </c>
      <c r="B9" s="140"/>
      <c r="C9" s="141"/>
      <c r="D9" s="68"/>
      <c r="E9" s="68"/>
      <c r="F9" s="69"/>
      <c r="G9" s="70">
        <f>SUM(G6:G8)</f>
        <v>0</v>
      </c>
      <c r="H9" s="69"/>
      <c r="I9" s="69"/>
      <c r="J9" s="69"/>
      <c r="K9" s="69"/>
      <c r="L9" s="69"/>
      <c r="M9" s="70"/>
      <c r="N9" s="80"/>
      <c r="O9" s="69"/>
      <c r="P9" s="80">
        <f t="shared" si="0"/>
        <v>0</v>
      </c>
      <c r="Q9" s="70">
        <f>SUM(Q6:Q8)</f>
        <v>0</v>
      </c>
      <c r="S9" s="8"/>
      <c r="T9" s="8"/>
      <c r="U9" s="7"/>
      <c r="V9" s="8"/>
      <c r="W9" s="8"/>
      <c r="X9" s="8"/>
      <c r="Y9" s="8"/>
      <c r="Z9" s="8"/>
      <c r="AA9" s="8"/>
      <c r="AB9" s="8"/>
      <c r="AC9" s="7"/>
      <c r="AD9" s="65"/>
      <c r="AF9" s="8"/>
      <c r="AG9" s="8"/>
      <c r="AH9" s="7"/>
      <c r="AI9" s="8"/>
      <c r="AJ9" s="8"/>
      <c r="AK9" s="8"/>
      <c r="AL9" s="8"/>
      <c r="AM9" s="8"/>
      <c r="AN9" s="8"/>
      <c r="AO9" s="8"/>
      <c r="AP9" s="7"/>
      <c r="AQ9" s="65"/>
    </row>
    <row r="10" spans="1:43" ht="25.5" x14ac:dyDescent="0.2">
      <c r="A10" s="20"/>
      <c r="B10" s="28" t="s">
        <v>13</v>
      </c>
      <c r="C10" s="29" t="s">
        <v>205</v>
      </c>
      <c r="D10" s="20" t="s">
        <v>34</v>
      </c>
      <c r="E10" s="20" t="s">
        <v>18</v>
      </c>
      <c r="F10" s="21"/>
      <c r="G10" s="20"/>
      <c r="H10" s="20">
        <v>5994</v>
      </c>
      <c r="I10" s="20">
        <v>0.1</v>
      </c>
      <c r="J10" s="20">
        <v>0.3</v>
      </c>
      <c r="K10" s="20">
        <v>0.05</v>
      </c>
      <c r="L10" s="20">
        <v>0.8</v>
      </c>
      <c r="M10" s="22">
        <f t="shared" ref="M10:M15" si="1">H10*(1+I10+J10+K10+L10)</f>
        <v>13486.5</v>
      </c>
      <c r="N10" s="76">
        <f>ROUND(M10,2)</f>
        <v>13486.5</v>
      </c>
      <c r="O10" s="19">
        <v>1</v>
      </c>
      <c r="P10" s="76">
        <f t="shared" si="0"/>
        <v>13486.5</v>
      </c>
      <c r="Q10" s="23">
        <f t="shared" ref="Q10:Q15" si="2">P10*G10</f>
        <v>0</v>
      </c>
      <c r="S10" s="5"/>
      <c r="T10" s="5"/>
      <c r="U10" s="6"/>
      <c r="V10" s="5"/>
      <c r="W10" s="5"/>
      <c r="X10" s="5"/>
      <c r="Y10" s="5"/>
      <c r="Z10" s="5"/>
      <c r="AA10" s="5"/>
      <c r="AB10" s="5"/>
      <c r="AC10" s="6"/>
      <c r="AD10" s="5"/>
      <c r="AF10" s="5"/>
      <c r="AG10" s="5"/>
      <c r="AH10" s="6"/>
      <c r="AI10" s="5"/>
      <c r="AJ10" s="5"/>
      <c r="AK10" s="5"/>
      <c r="AL10" s="5"/>
      <c r="AM10" s="5"/>
      <c r="AN10" s="5"/>
      <c r="AO10" s="5"/>
      <c r="AP10" s="6"/>
      <c r="AQ10" s="5"/>
    </row>
    <row r="11" spans="1:43" x14ac:dyDescent="0.2">
      <c r="A11" s="20"/>
      <c r="B11" s="20" t="s">
        <v>30</v>
      </c>
      <c r="C11" s="29" t="s">
        <v>208</v>
      </c>
      <c r="D11" s="20" t="s">
        <v>34</v>
      </c>
      <c r="E11" s="20" t="s">
        <v>17</v>
      </c>
      <c r="F11" s="21"/>
      <c r="G11" s="20"/>
      <c r="H11" s="20">
        <v>5994</v>
      </c>
      <c r="I11" s="20"/>
      <c r="J11" s="20">
        <v>0.3</v>
      </c>
      <c r="K11" s="20">
        <v>0.05</v>
      </c>
      <c r="L11" s="20">
        <v>0.4</v>
      </c>
      <c r="M11" s="22">
        <f t="shared" si="1"/>
        <v>10489.5</v>
      </c>
      <c r="N11" s="76">
        <f t="shared" ref="N11:N15" si="3">ROUND(M11,2)</f>
        <v>10489.5</v>
      </c>
      <c r="O11" s="19">
        <v>1</v>
      </c>
      <c r="P11" s="76">
        <f t="shared" si="0"/>
        <v>10489.5</v>
      </c>
      <c r="Q11" s="23">
        <f t="shared" si="2"/>
        <v>0</v>
      </c>
      <c r="S11" s="5"/>
      <c r="T11" s="5"/>
      <c r="U11" s="6"/>
      <c r="V11" s="5"/>
      <c r="W11" s="5"/>
      <c r="X11" s="5"/>
      <c r="Y11" s="5"/>
      <c r="Z11" s="5"/>
      <c r="AA11" s="5"/>
      <c r="AB11" s="5"/>
      <c r="AC11" s="6"/>
      <c r="AD11" s="5"/>
      <c r="AF11" s="5"/>
      <c r="AG11" s="5"/>
      <c r="AH11" s="6"/>
      <c r="AI11" s="5"/>
      <c r="AJ11" s="5"/>
      <c r="AK11" s="5"/>
      <c r="AL11" s="5"/>
      <c r="AM11" s="5"/>
      <c r="AN11" s="5"/>
      <c r="AO11" s="5"/>
      <c r="AP11" s="6"/>
      <c r="AQ11" s="5"/>
    </row>
    <row r="12" spans="1:43" ht="25.5" x14ac:dyDescent="0.2">
      <c r="A12" s="20"/>
      <c r="B12" s="28" t="s">
        <v>13</v>
      </c>
      <c r="C12" s="29" t="s">
        <v>209</v>
      </c>
      <c r="D12" s="20" t="s">
        <v>34</v>
      </c>
      <c r="E12" s="20" t="s">
        <v>18</v>
      </c>
      <c r="F12" s="21"/>
      <c r="G12" s="20"/>
      <c r="H12" s="20">
        <v>5994</v>
      </c>
      <c r="I12" s="20">
        <v>0.1</v>
      </c>
      <c r="J12" s="20">
        <v>0.3</v>
      </c>
      <c r="K12" s="20">
        <v>0.05</v>
      </c>
      <c r="L12" s="20">
        <v>0.8</v>
      </c>
      <c r="M12" s="22">
        <f t="shared" si="1"/>
        <v>13486.5</v>
      </c>
      <c r="N12" s="76">
        <f t="shared" si="3"/>
        <v>13486.5</v>
      </c>
      <c r="O12" s="19">
        <v>1</v>
      </c>
      <c r="P12" s="76">
        <f t="shared" ref="P12:P14" si="4">N12*O12</f>
        <v>13486.5</v>
      </c>
      <c r="Q12" s="23">
        <f t="shared" si="2"/>
        <v>0</v>
      </c>
      <c r="S12" s="5"/>
      <c r="T12" s="5"/>
      <c r="U12" s="6"/>
      <c r="V12" s="5"/>
      <c r="W12" s="5"/>
      <c r="X12" s="5"/>
      <c r="Y12" s="5"/>
      <c r="Z12" s="5"/>
      <c r="AA12" s="5"/>
      <c r="AB12" s="5"/>
      <c r="AC12" s="6"/>
      <c r="AD12" s="5"/>
      <c r="AF12" s="5"/>
      <c r="AG12" s="5"/>
      <c r="AH12" s="6"/>
      <c r="AI12" s="5"/>
      <c r="AJ12" s="5"/>
      <c r="AK12" s="5"/>
      <c r="AL12" s="5"/>
      <c r="AM12" s="5"/>
      <c r="AN12" s="5"/>
      <c r="AO12" s="5"/>
      <c r="AP12" s="6"/>
      <c r="AQ12" s="5"/>
    </row>
    <row r="13" spans="1:43" ht="25.5" x14ac:dyDescent="0.2">
      <c r="A13" s="20"/>
      <c r="B13" s="28" t="s">
        <v>13</v>
      </c>
      <c r="C13" s="29" t="s">
        <v>210</v>
      </c>
      <c r="D13" s="20" t="s">
        <v>34</v>
      </c>
      <c r="E13" s="20" t="s">
        <v>206</v>
      </c>
      <c r="F13" s="21"/>
      <c r="G13" s="20"/>
      <c r="H13" s="20">
        <v>5994</v>
      </c>
      <c r="I13" s="20">
        <v>0.1</v>
      </c>
      <c r="J13" s="20">
        <v>0.1</v>
      </c>
      <c r="K13" s="20">
        <v>0.05</v>
      </c>
      <c r="L13" s="20"/>
      <c r="M13" s="22">
        <f t="shared" si="1"/>
        <v>7492.5000000000009</v>
      </c>
      <c r="N13" s="76">
        <f t="shared" si="3"/>
        <v>7492.5</v>
      </c>
      <c r="O13" s="19">
        <v>1</v>
      </c>
      <c r="P13" s="76">
        <f t="shared" si="4"/>
        <v>7492.5</v>
      </c>
      <c r="Q13" s="23">
        <f t="shared" si="2"/>
        <v>0</v>
      </c>
      <c r="S13" s="5"/>
      <c r="T13" s="5"/>
      <c r="U13" s="6"/>
      <c r="V13" s="5"/>
      <c r="W13" s="5"/>
      <c r="X13" s="5"/>
      <c r="Y13" s="5"/>
      <c r="Z13" s="5"/>
      <c r="AA13" s="5"/>
      <c r="AB13" s="5"/>
      <c r="AC13" s="6"/>
      <c r="AD13" s="5"/>
      <c r="AF13" s="5"/>
      <c r="AG13" s="5"/>
      <c r="AH13" s="6"/>
      <c r="AI13" s="5"/>
      <c r="AJ13" s="5"/>
      <c r="AK13" s="5"/>
      <c r="AL13" s="5"/>
      <c r="AM13" s="5"/>
      <c r="AN13" s="5"/>
      <c r="AO13" s="5"/>
      <c r="AP13" s="6"/>
      <c r="AQ13" s="5"/>
    </row>
    <row r="14" spans="1:43" ht="25.5" x14ac:dyDescent="0.2">
      <c r="A14" s="20"/>
      <c r="B14" s="28" t="s">
        <v>13</v>
      </c>
      <c r="C14" s="29" t="s">
        <v>211</v>
      </c>
      <c r="D14" s="20" t="s">
        <v>34</v>
      </c>
      <c r="E14" s="20" t="s">
        <v>17</v>
      </c>
      <c r="F14" s="21"/>
      <c r="G14" s="20"/>
      <c r="H14" s="20">
        <v>5994</v>
      </c>
      <c r="I14" s="20">
        <v>0.1</v>
      </c>
      <c r="J14" s="20">
        <v>0.3</v>
      </c>
      <c r="K14" s="20">
        <v>0.05</v>
      </c>
      <c r="L14" s="20">
        <v>0.4</v>
      </c>
      <c r="M14" s="22">
        <f t="shared" si="1"/>
        <v>11088.9</v>
      </c>
      <c r="N14" s="76">
        <f t="shared" si="3"/>
        <v>11088.9</v>
      </c>
      <c r="O14" s="19">
        <v>1</v>
      </c>
      <c r="P14" s="76">
        <f t="shared" si="4"/>
        <v>11088.9</v>
      </c>
      <c r="Q14" s="23">
        <f t="shared" si="2"/>
        <v>0</v>
      </c>
      <c r="S14" s="5"/>
      <c r="T14" s="5"/>
      <c r="U14" s="6"/>
      <c r="V14" s="5"/>
      <c r="W14" s="5"/>
      <c r="X14" s="5"/>
      <c r="Y14" s="5"/>
      <c r="Z14" s="5"/>
      <c r="AA14" s="5"/>
      <c r="AB14" s="5"/>
      <c r="AC14" s="6"/>
      <c r="AD14" s="5"/>
      <c r="AF14" s="5"/>
      <c r="AG14" s="5"/>
      <c r="AH14" s="6"/>
      <c r="AI14" s="5"/>
      <c r="AJ14" s="5"/>
      <c r="AK14" s="5"/>
      <c r="AL14" s="5"/>
      <c r="AM14" s="5"/>
      <c r="AN14" s="5"/>
      <c r="AO14" s="5"/>
      <c r="AP14" s="6"/>
      <c r="AQ14" s="5"/>
    </row>
    <row r="15" spans="1:43" ht="13.5" thickBot="1" x14ac:dyDescent="0.25">
      <c r="A15" s="31"/>
      <c r="B15" s="32" t="s">
        <v>96</v>
      </c>
      <c r="C15" s="33" t="s">
        <v>97</v>
      </c>
      <c r="D15" s="31" t="s">
        <v>34</v>
      </c>
      <c r="E15" s="31" t="s">
        <v>17</v>
      </c>
      <c r="F15" s="34"/>
      <c r="G15" s="31"/>
      <c r="H15" s="31">
        <v>5994</v>
      </c>
      <c r="I15" s="31">
        <v>0.1</v>
      </c>
      <c r="J15" s="31">
        <v>0.3</v>
      </c>
      <c r="K15" s="31">
        <v>0.05</v>
      </c>
      <c r="L15" s="31">
        <v>0.4</v>
      </c>
      <c r="M15" s="35">
        <f t="shared" si="1"/>
        <v>11088.9</v>
      </c>
      <c r="N15" s="76">
        <f t="shared" si="3"/>
        <v>11088.9</v>
      </c>
      <c r="O15" s="36">
        <v>1</v>
      </c>
      <c r="P15" s="77">
        <f t="shared" si="0"/>
        <v>11088.9</v>
      </c>
      <c r="Q15" s="37">
        <f t="shared" si="2"/>
        <v>0</v>
      </c>
      <c r="S15" s="5"/>
      <c r="T15" s="5"/>
      <c r="U15" s="6"/>
      <c r="V15" s="5"/>
      <c r="W15" s="5"/>
      <c r="X15" s="5"/>
      <c r="Y15" s="5"/>
      <c r="Z15" s="5"/>
      <c r="AA15" s="5"/>
      <c r="AB15" s="5"/>
      <c r="AC15" s="6"/>
      <c r="AD15" s="5"/>
      <c r="AF15" s="5"/>
      <c r="AG15" s="5"/>
      <c r="AH15" s="6"/>
      <c r="AI15" s="5"/>
      <c r="AJ15" s="5"/>
      <c r="AK15" s="5"/>
      <c r="AL15" s="5"/>
      <c r="AM15" s="5"/>
      <c r="AN15" s="5"/>
      <c r="AO15" s="5"/>
      <c r="AP15" s="6"/>
      <c r="AQ15" s="5"/>
    </row>
    <row r="16" spans="1:43" s="66" customFormat="1" ht="13.5" thickBot="1" x14ac:dyDescent="0.25">
      <c r="A16" s="139" t="s">
        <v>57</v>
      </c>
      <c r="B16" s="140"/>
      <c r="C16" s="141"/>
      <c r="D16" s="68"/>
      <c r="E16" s="68"/>
      <c r="F16" s="69"/>
      <c r="G16" s="70">
        <f>SUM(G10:G15)</f>
        <v>0</v>
      </c>
      <c r="H16" s="69"/>
      <c r="I16" s="69"/>
      <c r="J16" s="69"/>
      <c r="K16" s="69"/>
      <c r="L16" s="69"/>
      <c r="M16" s="70"/>
      <c r="N16" s="80"/>
      <c r="O16" s="69"/>
      <c r="P16" s="80">
        <f t="shared" si="0"/>
        <v>0</v>
      </c>
      <c r="Q16" s="70">
        <f>SUM(Q10:Q15)</f>
        <v>0</v>
      </c>
      <c r="S16" s="8"/>
      <c r="T16" s="8"/>
      <c r="U16" s="7"/>
      <c r="V16" s="8"/>
      <c r="W16" s="8"/>
      <c r="X16" s="8"/>
      <c r="Y16" s="8"/>
      <c r="Z16" s="8"/>
      <c r="AA16" s="8"/>
      <c r="AB16" s="8"/>
      <c r="AC16" s="7"/>
      <c r="AD16" s="65"/>
      <c r="AF16" s="8"/>
      <c r="AG16" s="8"/>
      <c r="AH16" s="7"/>
      <c r="AI16" s="8"/>
      <c r="AJ16" s="8"/>
      <c r="AK16" s="8"/>
      <c r="AL16" s="8"/>
      <c r="AM16" s="8"/>
      <c r="AN16" s="8"/>
      <c r="AO16" s="8"/>
      <c r="AP16" s="7"/>
      <c r="AQ16" s="65"/>
    </row>
    <row r="17" spans="1:43" hidden="1" x14ac:dyDescent="0.2">
      <c r="A17" s="38"/>
      <c r="B17" s="39" t="s">
        <v>13</v>
      </c>
      <c r="C17" s="40"/>
      <c r="D17" s="39" t="s">
        <v>15</v>
      </c>
      <c r="E17" s="39">
        <v>0</v>
      </c>
      <c r="F17" s="41"/>
      <c r="G17" s="39"/>
      <c r="H17" s="39">
        <v>5994</v>
      </c>
      <c r="I17" s="39">
        <v>0.1</v>
      </c>
      <c r="J17" s="39">
        <v>0.3</v>
      </c>
      <c r="K17" s="39">
        <v>0.1</v>
      </c>
      <c r="L17" s="39"/>
      <c r="M17" s="42">
        <f t="shared" ref="M17:M22" si="5">H17*(1+I17+J17+K17+L17)</f>
        <v>8991.0000000000018</v>
      </c>
      <c r="N17" s="78">
        <f t="shared" ref="N17:N22" si="6">M17</f>
        <v>8991.0000000000018</v>
      </c>
      <c r="O17" s="38">
        <v>1</v>
      </c>
      <c r="P17" s="78">
        <f t="shared" ref="P17:P22" si="7">N17*O17</f>
        <v>8991.0000000000018</v>
      </c>
      <c r="Q17" s="43">
        <f t="shared" ref="Q17:Q22" si="8">P17*G17</f>
        <v>0</v>
      </c>
      <c r="S17" s="5"/>
      <c r="T17" s="5"/>
      <c r="U17" s="6"/>
      <c r="V17" s="5"/>
      <c r="W17" s="5"/>
      <c r="X17" s="5"/>
      <c r="Y17" s="5"/>
      <c r="Z17" s="5"/>
      <c r="AA17" s="5"/>
      <c r="AB17" s="5"/>
      <c r="AC17" s="6"/>
      <c r="AD17" s="9"/>
      <c r="AF17" s="5"/>
      <c r="AG17" s="5"/>
      <c r="AH17" s="6"/>
      <c r="AI17" s="5"/>
      <c r="AJ17" s="5"/>
      <c r="AK17" s="5"/>
      <c r="AL17" s="5"/>
      <c r="AM17" s="5"/>
      <c r="AN17" s="5"/>
      <c r="AO17" s="5"/>
      <c r="AP17" s="6"/>
      <c r="AQ17" s="9"/>
    </row>
    <row r="18" spans="1:43" hidden="1" x14ac:dyDescent="0.2">
      <c r="A18" s="19"/>
      <c r="B18" s="20" t="s">
        <v>13</v>
      </c>
      <c r="C18" s="24"/>
      <c r="D18" s="20" t="s">
        <v>15</v>
      </c>
      <c r="E18" s="20"/>
      <c r="F18" s="21"/>
      <c r="G18" s="20"/>
      <c r="H18" s="20">
        <v>5994</v>
      </c>
      <c r="I18" s="20">
        <v>0.1</v>
      </c>
      <c r="J18" s="20">
        <v>0.1</v>
      </c>
      <c r="K18" s="20">
        <v>0.1</v>
      </c>
      <c r="L18" s="20"/>
      <c r="M18" s="22">
        <f t="shared" si="5"/>
        <v>7792.2000000000016</v>
      </c>
      <c r="N18" s="76">
        <f t="shared" si="6"/>
        <v>7792.2000000000016</v>
      </c>
      <c r="O18" s="19">
        <v>1</v>
      </c>
      <c r="P18" s="76">
        <f t="shared" si="7"/>
        <v>7792.2000000000016</v>
      </c>
      <c r="Q18" s="23">
        <f t="shared" si="8"/>
        <v>0</v>
      </c>
      <c r="S18" s="5"/>
      <c r="T18" s="5"/>
      <c r="U18" s="6"/>
      <c r="V18" s="5"/>
      <c r="W18" s="5"/>
      <c r="X18" s="5"/>
      <c r="Y18" s="5"/>
      <c r="Z18" s="5"/>
      <c r="AA18" s="5"/>
      <c r="AB18" s="5"/>
      <c r="AC18" s="6"/>
      <c r="AD18" s="9"/>
      <c r="AF18" s="5"/>
      <c r="AG18" s="5"/>
      <c r="AH18" s="6"/>
      <c r="AI18" s="5"/>
      <c r="AJ18" s="5"/>
      <c r="AK18" s="5"/>
      <c r="AL18" s="5"/>
      <c r="AM18" s="5"/>
      <c r="AN18" s="5"/>
      <c r="AO18" s="5"/>
      <c r="AP18" s="6"/>
      <c r="AQ18" s="9"/>
    </row>
    <row r="19" spans="1:43" hidden="1" x14ac:dyDescent="0.2">
      <c r="A19" s="19"/>
      <c r="B19" s="20" t="s">
        <v>13</v>
      </c>
      <c r="C19" s="24"/>
      <c r="D19" s="20" t="s">
        <v>15</v>
      </c>
      <c r="E19" s="20">
        <v>0</v>
      </c>
      <c r="F19" s="21"/>
      <c r="G19" s="20"/>
      <c r="H19" s="20">
        <v>5994</v>
      </c>
      <c r="I19" s="20">
        <v>0.1</v>
      </c>
      <c r="J19" s="20">
        <v>0.1</v>
      </c>
      <c r="K19" s="20">
        <v>0.1</v>
      </c>
      <c r="L19" s="20"/>
      <c r="M19" s="22">
        <f t="shared" si="5"/>
        <v>7792.2000000000016</v>
      </c>
      <c r="N19" s="76">
        <f t="shared" si="6"/>
        <v>7792.2000000000016</v>
      </c>
      <c r="O19" s="19">
        <v>1</v>
      </c>
      <c r="P19" s="76">
        <f t="shared" si="7"/>
        <v>7792.2000000000016</v>
      </c>
      <c r="Q19" s="23">
        <f t="shared" si="8"/>
        <v>0</v>
      </c>
      <c r="S19" s="5"/>
      <c r="T19" s="5"/>
      <c r="U19" s="6"/>
      <c r="V19" s="5"/>
      <c r="W19" s="5"/>
      <c r="X19" s="5"/>
      <c r="Y19" s="5"/>
      <c r="Z19" s="5"/>
      <c r="AA19" s="5"/>
      <c r="AB19" s="5"/>
      <c r="AC19" s="6"/>
      <c r="AD19" s="9"/>
      <c r="AF19" s="5"/>
      <c r="AG19" s="5"/>
      <c r="AH19" s="6"/>
      <c r="AI19" s="5"/>
      <c r="AJ19" s="5"/>
      <c r="AK19" s="5"/>
      <c r="AL19" s="5"/>
      <c r="AM19" s="5"/>
      <c r="AN19" s="5"/>
      <c r="AO19" s="5"/>
      <c r="AP19" s="6"/>
      <c r="AQ19" s="9"/>
    </row>
    <row r="20" spans="1:43" hidden="1" x14ac:dyDescent="0.2">
      <c r="A20" s="19"/>
      <c r="B20" s="20" t="s">
        <v>13</v>
      </c>
      <c r="C20" s="24"/>
      <c r="D20" s="20" t="s">
        <v>15</v>
      </c>
      <c r="E20" s="20">
        <v>0</v>
      </c>
      <c r="F20" s="21"/>
      <c r="G20" s="20"/>
      <c r="H20" s="20">
        <v>5994</v>
      </c>
      <c r="I20" s="20">
        <v>0.1</v>
      </c>
      <c r="J20" s="20">
        <v>0.1</v>
      </c>
      <c r="K20" s="20">
        <v>0.1</v>
      </c>
      <c r="L20" s="20"/>
      <c r="M20" s="22">
        <f t="shared" si="5"/>
        <v>7792.2000000000016</v>
      </c>
      <c r="N20" s="76">
        <f t="shared" si="6"/>
        <v>7792.2000000000016</v>
      </c>
      <c r="O20" s="19">
        <v>1</v>
      </c>
      <c r="P20" s="76">
        <f t="shared" si="7"/>
        <v>7792.2000000000016</v>
      </c>
      <c r="Q20" s="23">
        <f t="shared" si="8"/>
        <v>0</v>
      </c>
      <c r="S20" s="5"/>
      <c r="T20" s="5"/>
      <c r="U20" s="6"/>
      <c r="V20" s="5"/>
      <c r="W20" s="5"/>
      <c r="X20" s="5"/>
      <c r="Y20" s="5"/>
      <c r="Z20" s="5"/>
      <c r="AA20" s="5"/>
      <c r="AB20" s="5"/>
      <c r="AC20" s="6"/>
      <c r="AD20" s="9"/>
      <c r="AF20" s="5"/>
      <c r="AG20" s="5"/>
      <c r="AH20" s="6"/>
      <c r="AI20" s="5"/>
      <c r="AJ20" s="5"/>
      <c r="AK20" s="5"/>
      <c r="AL20" s="5"/>
      <c r="AM20" s="5"/>
      <c r="AN20" s="5"/>
      <c r="AO20" s="5"/>
      <c r="AP20" s="6"/>
      <c r="AQ20" s="9"/>
    </row>
    <row r="21" spans="1:43" hidden="1" x14ac:dyDescent="0.2">
      <c r="A21" s="19"/>
      <c r="B21" s="20" t="s">
        <v>13</v>
      </c>
      <c r="C21" s="24"/>
      <c r="D21" s="20" t="s">
        <v>15</v>
      </c>
      <c r="E21" s="20"/>
      <c r="F21" s="21"/>
      <c r="G21" s="20"/>
      <c r="H21" s="20">
        <v>5994</v>
      </c>
      <c r="I21" s="20">
        <v>0.1</v>
      </c>
      <c r="J21" s="20">
        <v>0.3</v>
      </c>
      <c r="K21" s="20">
        <v>0.1</v>
      </c>
      <c r="L21" s="20"/>
      <c r="M21" s="22">
        <f t="shared" si="5"/>
        <v>8991.0000000000018</v>
      </c>
      <c r="N21" s="76">
        <f t="shared" si="6"/>
        <v>8991.0000000000018</v>
      </c>
      <c r="O21" s="19">
        <v>1</v>
      </c>
      <c r="P21" s="76">
        <f t="shared" si="7"/>
        <v>8991.0000000000018</v>
      </c>
      <c r="Q21" s="23">
        <f t="shared" si="8"/>
        <v>0</v>
      </c>
      <c r="S21" s="5"/>
      <c r="T21" s="5"/>
      <c r="U21" s="6"/>
      <c r="V21" s="5"/>
      <c r="W21" s="5"/>
      <c r="X21" s="5"/>
      <c r="Y21" s="5"/>
      <c r="Z21" s="5"/>
      <c r="AA21" s="5"/>
      <c r="AB21" s="5"/>
      <c r="AC21" s="6"/>
      <c r="AD21" s="9"/>
      <c r="AF21" s="5"/>
      <c r="AG21" s="5"/>
      <c r="AH21" s="6"/>
      <c r="AI21" s="5"/>
      <c r="AJ21" s="5"/>
      <c r="AK21" s="5"/>
      <c r="AL21" s="5"/>
      <c r="AM21" s="5"/>
      <c r="AN21" s="5"/>
      <c r="AO21" s="5"/>
      <c r="AP21" s="6"/>
      <c r="AQ21" s="9"/>
    </row>
    <row r="22" spans="1:43" hidden="1" x14ac:dyDescent="0.2">
      <c r="A22" s="36" t="s">
        <v>33</v>
      </c>
      <c r="B22" s="31" t="s">
        <v>13</v>
      </c>
      <c r="C22" s="46" t="s">
        <v>41</v>
      </c>
      <c r="D22" s="31" t="s">
        <v>15</v>
      </c>
      <c r="E22" s="31" t="s">
        <v>14</v>
      </c>
      <c r="F22" s="34"/>
      <c r="G22" s="31"/>
      <c r="H22" s="31">
        <v>5994</v>
      </c>
      <c r="I22" s="31">
        <v>0.1</v>
      </c>
      <c r="J22" s="31">
        <v>0.2</v>
      </c>
      <c r="K22" s="31">
        <v>0.1</v>
      </c>
      <c r="L22" s="31">
        <v>0</v>
      </c>
      <c r="M22" s="35">
        <f t="shared" si="5"/>
        <v>8391.6</v>
      </c>
      <c r="N22" s="77">
        <f t="shared" si="6"/>
        <v>8391.6</v>
      </c>
      <c r="O22" s="36">
        <v>1</v>
      </c>
      <c r="P22" s="77">
        <f t="shared" si="7"/>
        <v>8391.6</v>
      </c>
      <c r="Q22" s="37">
        <f t="shared" si="8"/>
        <v>0</v>
      </c>
      <c r="S22" s="5"/>
      <c r="T22" s="5"/>
      <c r="U22" s="6"/>
      <c r="V22" s="5"/>
      <c r="W22" s="5"/>
      <c r="X22" s="5"/>
      <c r="Y22" s="5"/>
      <c r="Z22" s="5"/>
      <c r="AA22" s="5"/>
      <c r="AB22" s="5"/>
      <c r="AC22" s="6"/>
      <c r="AD22" s="9"/>
      <c r="AF22" s="5"/>
      <c r="AG22" s="5"/>
      <c r="AH22" s="6"/>
      <c r="AI22" s="5"/>
      <c r="AJ22" s="5"/>
      <c r="AK22" s="5"/>
      <c r="AL22" s="5"/>
      <c r="AM22" s="5"/>
      <c r="AN22" s="5"/>
      <c r="AO22" s="5"/>
      <c r="AP22" s="6"/>
      <c r="AQ22" s="9"/>
    </row>
    <row r="23" spans="1:43" s="66" customFormat="1" ht="13.5" hidden="1" thickBot="1" x14ac:dyDescent="0.25">
      <c r="A23" s="139" t="s">
        <v>56</v>
      </c>
      <c r="B23" s="142"/>
      <c r="C23" s="141"/>
      <c r="D23" s="69"/>
      <c r="E23" s="69"/>
      <c r="F23" s="69"/>
      <c r="G23" s="70">
        <f>SUM(G17:G22)</f>
        <v>0</v>
      </c>
      <c r="H23" s="69"/>
      <c r="I23" s="69"/>
      <c r="J23" s="69"/>
      <c r="K23" s="69"/>
      <c r="L23" s="69"/>
      <c r="M23" s="70">
        <f>2750*(1+I23+J23+K23+L23)</f>
        <v>2750</v>
      </c>
      <c r="N23" s="81"/>
      <c r="O23" s="69"/>
      <c r="P23" s="80">
        <f>N23*O23</f>
        <v>0</v>
      </c>
      <c r="Q23" s="70">
        <f>SUM(Q17:Q22)</f>
        <v>0</v>
      </c>
      <c r="S23" s="8"/>
      <c r="T23" s="8"/>
      <c r="U23" s="7"/>
      <c r="V23" s="8"/>
      <c r="W23" s="8"/>
      <c r="X23" s="8"/>
      <c r="Y23" s="8"/>
      <c r="Z23" s="8"/>
      <c r="AA23" s="8"/>
      <c r="AB23" s="8"/>
      <c r="AC23" s="7"/>
      <c r="AD23" s="8"/>
      <c r="AF23" s="8"/>
      <c r="AG23" s="8"/>
      <c r="AH23" s="7"/>
      <c r="AI23" s="8"/>
      <c r="AJ23" s="8"/>
      <c r="AK23" s="8"/>
      <c r="AL23" s="8"/>
      <c r="AM23" s="8"/>
      <c r="AN23" s="8"/>
      <c r="AO23" s="8"/>
      <c r="AP23" s="7"/>
      <c r="AQ23" s="8"/>
    </row>
    <row r="24" spans="1:43" hidden="1" x14ac:dyDescent="0.2">
      <c r="A24" s="38"/>
      <c r="B24" s="39"/>
      <c r="C24" s="44"/>
      <c r="D24" s="39"/>
      <c r="E24" s="39"/>
      <c r="F24" s="41"/>
      <c r="G24" s="31"/>
      <c r="H24" s="31">
        <v>5994</v>
      </c>
      <c r="I24" s="31">
        <v>0.1</v>
      </c>
      <c r="J24" s="31">
        <v>0.2</v>
      </c>
      <c r="K24" s="31">
        <v>0.05</v>
      </c>
      <c r="L24" s="31">
        <v>0.4</v>
      </c>
      <c r="M24" s="35">
        <f>H24*(1+I24+J24+K24+L24)</f>
        <v>10489.5</v>
      </c>
      <c r="N24" s="77">
        <f>M24</f>
        <v>10489.5</v>
      </c>
      <c r="O24" s="36">
        <v>1</v>
      </c>
      <c r="P24" s="77">
        <f>N24*O24</f>
        <v>10489.5</v>
      </c>
      <c r="Q24" s="37">
        <f>P24*G24</f>
        <v>0</v>
      </c>
      <c r="S24" s="5"/>
      <c r="T24" s="5"/>
      <c r="U24" s="6"/>
      <c r="V24" s="5"/>
      <c r="W24" s="5"/>
      <c r="X24" s="5"/>
      <c r="Y24" s="5"/>
      <c r="Z24" s="5"/>
      <c r="AA24" s="5"/>
      <c r="AB24" s="5"/>
      <c r="AC24" s="6"/>
      <c r="AD24" s="9"/>
      <c r="AF24" s="5"/>
      <c r="AG24" s="5"/>
      <c r="AH24" s="6"/>
      <c r="AI24" s="5"/>
      <c r="AJ24" s="5"/>
      <c r="AK24" s="5"/>
      <c r="AL24" s="5"/>
      <c r="AM24" s="5"/>
      <c r="AN24" s="5"/>
      <c r="AO24" s="5"/>
      <c r="AP24" s="6"/>
      <c r="AQ24" s="9"/>
    </row>
    <row r="25" spans="1:43" hidden="1" x14ac:dyDescent="0.2">
      <c r="A25" s="36" t="s">
        <v>33</v>
      </c>
      <c r="B25" s="31" t="s">
        <v>13</v>
      </c>
      <c r="C25" s="46" t="s">
        <v>42</v>
      </c>
      <c r="D25" s="31" t="s">
        <v>16</v>
      </c>
      <c r="E25" s="31" t="s">
        <v>17</v>
      </c>
      <c r="F25" s="34"/>
      <c r="G25" s="31"/>
      <c r="H25" s="31">
        <v>5994</v>
      </c>
      <c r="I25" s="31">
        <v>0.1</v>
      </c>
      <c r="J25" s="31">
        <v>0.2</v>
      </c>
      <c r="K25" s="31">
        <v>0.05</v>
      </c>
      <c r="L25" s="31">
        <v>0.4</v>
      </c>
      <c r="M25" s="35">
        <f>H25*(1+I25+J25+K25+L25)</f>
        <v>10489.5</v>
      </c>
      <c r="N25" s="77">
        <f>M25</f>
        <v>10489.5</v>
      </c>
      <c r="O25" s="36">
        <v>1</v>
      </c>
      <c r="P25" s="77">
        <f>N25*O25</f>
        <v>10489.5</v>
      </c>
      <c r="Q25" s="37">
        <f>P25*G25</f>
        <v>0</v>
      </c>
      <c r="S25" s="5"/>
      <c r="T25" s="5"/>
      <c r="U25" s="6"/>
      <c r="V25" s="5"/>
      <c r="W25" s="5"/>
      <c r="X25" s="5"/>
      <c r="Y25" s="5"/>
      <c r="Z25" s="5"/>
      <c r="AA25" s="5"/>
      <c r="AB25" s="5"/>
      <c r="AC25" s="6"/>
      <c r="AD25" s="9"/>
      <c r="AF25" s="5"/>
      <c r="AG25" s="5"/>
      <c r="AH25" s="6"/>
      <c r="AI25" s="5"/>
      <c r="AJ25" s="5"/>
      <c r="AK25" s="5"/>
      <c r="AL25" s="5"/>
      <c r="AM25" s="5"/>
      <c r="AN25" s="5"/>
      <c r="AO25" s="5"/>
      <c r="AP25" s="6"/>
      <c r="AQ25" s="9"/>
    </row>
    <row r="26" spans="1:43" s="66" customFormat="1" ht="13.5" hidden="1" thickBot="1" x14ac:dyDescent="0.25">
      <c r="A26" s="139" t="s">
        <v>58</v>
      </c>
      <c r="B26" s="142"/>
      <c r="C26" s="141"/>
      <c r="D26" s="69"/>
      <c r="E26" s="69"/>
      <c r="F26" s="69"/>
      <c r="G26" s="68">
        <f>SUM(G24:G25)</f>
        <v>0</v>
      </c>
      <c r="H26" s="69"/>
      <c r="I26" s="69"/>
      <c r="J26" s="69"/>
      <c r="K26" s="69"/>
      <c r="L26" s="69"/>
      <c r="M26" s="70">
        <f>2750*(1+I26+J26+K26+L26)</f>
        <v>2750</v>
      </c>
      <c r="N26" s="81"/>
      <c r="O26" s="69"/>
      <c r="P26" s="80">
        <f>N26*O26</f>
        <v>0</v>
      </c>
      <c r="Q26" s="70">
        <f>SUM(Q24:Q25)</f>
        <v>0</v>
      </c>
      <c r="S26" s="8"/>
      <c r="T26" s="8"/>
      <c r="U26" s="7"/>
      <c r="V26" s="8"/>
      <c r="W26" s="8"/>
      <c r="X26" s="8"/>
      <c r="Y26" s="8"/>
      <c r="Z26" s="8"/>
      <c r="AA26" s="8"/>
      <c r="AB26" s="8"/>
      <c r="AC26" s="7"/>
      <c r="AD26" s="65"/>
      <c r="AF26" s="8"/>
      <c r="AG26" s="8"/>
      <c r="AH26" s="7"/>
      <c r="AI26" s="8"/>
      <c r="AJ26" s="8"/>
      <c r="AK26" s="8"/>
      <c r="AL26" s="8"/>
      <c r="AM26" s="8"/>
      <c r="AN26" s="8"/>
      <c r="AO26" s="8"/>
      <c r="AP26" s="7"/>
      <c r="AQ26" s="65"/>
    </row>
    <row r="27" spans="1:43" ht="25.5" hidden="1" x14ac:dyDescent="0.2">
      <c r="A27" s="38"/>
      <c r="B27" s="45" t="s">
        <v>13</v>
      </c>
      <c r="C27" s="40"/>
      <c r="D27" s="39" t="s">
        <v>32</v>
      </c>
      <c r="E27" s="39"/>
      <c r="F27" s="41"/>
      <c r="G27" s="41"/>
      <c r="H27" s="39">
        <v>5994</v>
      </c>
      <c r="I27" s="39">
        <v>0.1</v>
      </c>
      <c r="J27" s="39">
        <v>0.3</v>
      </c>
      <c r="K27" s="39">
        <v>0.05</v>
      </c>
      <c r="L27" s="39"/>
      <c r="M27" s="42">
        <f t="shared" ref="M27:M32" si="9">H27*(1+I27+J27+K27+L27)</f>
        <v>8691.3000000000011</v>
      </c>
      <c r="N27" s="78">
        <f t="shared" ref="N27:N32" si="10">M27</f>
        <v>8691.3000000000011</v>
      </c>
      <c r="O27" s="38">
        <v>1</v>
      </c>
      <c r="P27" s="78">
        <f t="shared" ref="P27:P32" si="11">N27*O27</f>
        <v>8691.3000000000011</v>
      </c>
      <c r="Q27" s="43">
        <f t="shared" ref="Q27:Q32" si="12">P27*G27</f>
        <v>0</v>
      </c>
      <c r="S27" s="5"/>
      <c r="T27" s="5"/>
      <c r="U27" s="6"/>
      <c r="V27" s="5"/>
      <c r="W27" s="5"/>
      <c r="X27" s="5"/>
      <c r="Y27" s="5"/>
      <c r="Z27" s="5"/>
      <c r="AA27" s="5"/>
      <c r="AB27" s="5"/>
      <c r="AC27" s="6"/>
      <c r="AD27" s="5"/>
      <c r="AF27" s="5"/>
      <c r="AG27" s="5"/>
      <c r="AH27" s="6"/>
      <c r="AI27" s="5"/>
      <c r="AJ27" s="5"/>
      <c r="AK27" s="5"/>
      <c r="AL27" s="5"/>
      <c r="AM27" s="5"/>
      <c r="AN27" s="5"/>
      <c r="AO27" s="5"/>
      <c r="AP27" s="6"/>
      <c r="AQ27" s="5"/>
    </row>
    <row r="28" spans="1:43" ht="25.5" hidden="1" x14ac:dyDescent="0.2">
      <c r="A28" s="19"/>
      <c r="B28" s="28" t="s">
        <v>13</v>
      </c>
      <c r="C28" s="24"/>
      <c r="D28" s="20" t="s">
        <v>32</v>
      </c>
      <c r="E28" s="20"/>
      <c r="F28" s="21"/>
      <c r="G28" s="21"/>
      <c r="H28" s="20">
        <v>5994</v>
      </c>
      <c r="I28" s="20">
        <v>0.1</v>
      </c>
      <c r="J28" s="20">
        <v>0.2</v>
      </c>
      <c r="K28" s="20">
        <v>0.05</v>
      </c>
      <c r="L28" s="20"/>
      <c r="M28" s="22">
        <f t="shared" si="9"/>
        <v>8091.9000000000005</v>
      </c>
      <c r="N28" s="76">
        <f t="shared" si="10"/>
        <v>8091.9000000000005</v>
      </c>
      <c r="O28" s="19">
        <v>1</v>
      </c>
      <c r="P28" s="76">
        <f t="shared" si="11"/>
        <v>8091.9000000000005</v>
      </c>
      <c r="Q28" s="23">
        <f t="shared" si="12"/>
        <v>0</v>
      </c>
      <c r="S28" s="5"/>
      <c r="T28" s="5"/>
      <c r="U28" s="6"/>
      <c r="V28" s="5"/>
      <c r="W28" s="5"/>
      <c r="X28" s="5"/>
      <c r="Y28" s="5"/>
      <c r="Z28" s="5"/>
      <c r="AA28" s="5"/>
      <c r="AB28" s="5"/>
      <c r="AC28" s="6"/>
      <c r="AD28" s="5"/>
      <c r="AF28" s="5"/>
      <c r="AG28" s="5"/>
      <c r="AH28" s="6"/>
      <c r="AI28" s="5"/>
      <c r="AJ28" s="5"/>
      <c r="AK28" s="5"/>
      <c r="AL28" s="5"/>
      <c r="AM28" s="5"/>
      <c r="AN28" s="5"/>
      <c r="AO28" s="5"/>
      <c r="AP28" s="6"/>
      <c r="AQ28" s="5"/>
    </row>
    <row r="29" spans="1:43" ht="25.5" hidden="1" x14ac:dyDescent="0.2">
      <c r="A29" s="19"/>
      <c r="B29" s="28" t="s">
        <v>13</v>
      </c>
      <c r="C29" s="24"/>
      <c r="D29" s="20" t="s">
        <v>35</v>
      </c>
      <c r="E29" s="20"/>
      <c r="F29" s="21"/>
      <c r="G29" s="21"/>
      <c r="H29" s="20">
        <v>5994</v>
      </c>
      <c r="I29" s="20">
        <v>0.1</v>
      </c>
      <c r="J29" s="20">
        <v>0.1</v>
      </c>
      <c r="K29" s="20">
        <v>0.05</v>
      </c>
      <c r="L29" s="20"/>
      <c r="M29" s="22">
        <f t="shared" si="9"/>
        <v>7492.5000000000009</v>
      </c>
      <c r="N29" s="76">
        <f t="shared" si="10"/>
        <v>7492.5000000000009</v>
      </c>
      <c r="O29" s="19">
        <v>1</v>
      </c>
      <c r="P29" s="76">
        <f t="shared" si="11"/>
        <v>7492.5000000000009</v>
      </c>
      <c r="Q29" s="23">
        <f t="shared" si="12"/>
        <v>0</v>
      </c>
      <c r="S29" s="5"/>
      <c r="T29" s="5"/>
      <c r="U29" s="6"/>
      <c r="V29" s="5"/>
      <c r="W29" s="5"/>
      <c r="X29" s="5"/>
      <c r="Y29" s="5"/>
      <c r="Z29" s="5"/>
      <c r="AA29" s="5"/>
      <c r="AB29" s="5"/>
      <c r="AC29" s="6"/>
      <c r="AD29" s="5"/>
      <c r="AF29" s="5"/>
      <c r="AG29" s="5"/>
      <c r="AH29" s="6"/>
      <c r="AI29" s="5"/>
      <c r="AJ29" s="5"/>
      <c r="AK29" s="5"/>
      <c r="AL29" s="5"/>
      <c r="AM29" s="5"/>
      <c r="AN29" s="5"/>
      <c r="AO29" s="5"/>
      <c r="AP29" s="6"/>
      <c r="AQ29" s="5"/>
    </row>
    <row r="30" spans="1:43" ht="25.5" hidden="1" x14ac:dyDescent="0.2">
      <c r="A30" s="19"/>
      <c r="B30" s="28" t="s">
        <v>13</v>
      </c>
      <c r="C30" s="24"/>
      <c r="D30" s="20" t="s">
        <v>35</v>
      </c>
      <c r="E30" s="20"/>
      <c r="F30" s="21"/>
      <c r="G30" s="21"/>
      <c r="H30" s="20">
        <v>5994</v>
      </c>
      <c r="I30" s="20">
        <v>0.1</v>
      </c>
      <c r="J30" s="20">
        <v>0.1</v>
      </c>
      <c r="K30" s="20">
        <v>0.05</v>
      </c>
      <c r="L30" s="20"/>
      <c r="M30" s="22">
        <f t="shared" si="9"/>
        <v>7492.5000000000009</v>
      </c>
      <c r="N30" s="76">
        <f t="shared" si="10"/>
        <v>7492.5000000000009</v>
      </c>
      <c r="O30" s="19">
        <v>1</v>
      </c>
      <c r="P30" s="76">
        <f t="shared" si="11"/>
        <v>7492.5000000000009</v>
      </c>
      <c r="Q30" s="23">
        <f t="shared" si="12"/>
        <v>0</v>
      </c>
      <c r="S30" s="5"/>
      <c r="T30" s="5"/>
      <c r="U30" s="6"/>
      <c r="V30" s="5"/>
      <c r="W30" s="5"/>
      <c r="X30" s="5"/>
      <c r="Y30" s="5"/>
      <c r="Z30" s="5"/>
      <c r="AA30" s="5"/>
      <c r="AB30" s="5"/>
      <c r="AC30" s="6"/>
      <c r="AD30" s="5"/>
      <c r="AF30" s="5"/>
      <c r="AG30" s="5"/>
      <c r="AH30" s="6"/>
      <c r="AI30" s="5"/>
      <c r="AJ30" s="5"/>
      <c r="AK30" s="5"/>
      <c r="AL30" s="5"/>
      <c r="AM30" s="5"/>
      <c r="AN30" s="5"/>
      <c r="AO30" s="5"/>
      <c r="AP30" s="6"/>
      <c r="AQ30" s="5"/>
    </row>
    <row r="31" spans="1:43" ht="25.5" hidden="1" x14ac:dyDescent="0.2">
      <c r="A31" s="19"/>
      <c r="B31" s="28" t="s">
        <v>13</v>
      </c>
      <c r="C31" s="24"/>
      <c r="D31" s="20" t="s">
        <v>35</v>
      </c>
      <c r="E31" s="20"/>
      <c r="F31" s="21"/>
      <c r="G31" s="21"/>
      <c r="H31" s="20">
        <v>5994</v>
      </c>
      <c r="I31" s="20">
        <v>0.1</v>
      </c>
      <c r="J31" s="20">
        <v>0.1</v>
      </c>
      <c r="K31" s="20">
        <v>0.05</v>
      </c>
      <c r="L31" s="20"/>
      <c r="M31" s="22">
        <f t="shared" si="9"/>
        <v>7492.5000000000009</v>
      </c>
      <c r="N31" s="76">
        <f t="shared" si="10"/>
        <v>7492.5000000000009</v>
      </c>
      <c r="O31" s="19">
        <v>1</v>
      </c>
      <c r="P31" s="76">
        <f t="shared" si="11"/>
        <v>7492.5000000000009</v>
      </c>
      <c r="Q31" s="23">
        <f t="shared" si="12"/>
        <v>0</v>
      </c>
      <c r="S31" s="5"/>
      <c r="T31" s="5"/>
      <c r="U31" s="6"/>
      <c r="V31" s="5"/>
      <c r="W31" s="5"/>
      <c r="X31" s="5"/>
      <c r="Y31" s="5"/>
      <c r="Z31" s="5"/>
      <c r="AA31" s="5"/>
      <c r="AB31" s="5"/>
      <c r="AC31" s="6"/>
      <c r="AD31" s="5"/>
      <c r="AF31" s="5"/>
      <c r="AG31" s="5"/>
      <c r="AH31" s="6"/>
      <c r="AI31" s="5"/>
      <c r="AJ31" s="5"/>
      <c r="AK31" s="5"/>
      <c r="AL31" s="5"/>
      <c r="AM31" s="5"/>
      <c r="AN31" s="5"/>
      <c r="AO31" s="5"/>
      <c r="AP31" s="6"/>
      <c r="AQ31" s="5"/>
    </row>
    <row r="32" spans="1:43" ht="25.5" hidden="1" x14ac:dyDescent="0.2">
      <c r="A32" s="36"/>
      <c r="B32" s="32" t="s">
        <v>13</v>
      </c>
      <c r="C32" s="33"/>
      <c r="D32" s="31" t="s">
        <v>32</v>
      </c>
      <c r="E32" s="31"/>
      <c r="F32" s="34"/>
      <c r="G32" s="34"/>
      <c r="H32" s="31">
        <v>5994</v>
      </c>
      <c r="I32" s="31">
        <v>0.1</v>
      </c>
      <c r="J32" s="31">
        <v>0.3</v>
      </c>
      <c r="K32" s="31">
        <v>0.05</v>
      </c>
      <c r="L32" s="31"/>
      <c r="M32" s="35">
        <f t="shared" si="9"/>
        <v>8691.3000000000011</v>
      </c>
      <c r="N32" s="77">
        <f t="shared" si="10"/>
        <v>8691.3000000000011</v>
      </c>
      <c r="O32" s="36">
        <v>1</v>
      </c>
      <c r="P32" s="77">
        <f t="shared" si="11"/>
        <v>8691.3000000000011</v>
      </c>
      <c r="Q32" s="37">
        <f t="shared" si="12"/>
        <v>0</v>
      </c>
      <c r="S32" s="5"/>
      <c r="T32" s="5"/>
      <c r="U32" s="6"/>
      <c r="V32" s="5"/>
      <c r="W32" s="5"/>
      <c r="X32" s="5"/>
      <c r="Y32" s="5"/>
      <c r="Z32" s="5"/>
      <c r="AA32" s="5"/>
      <c r="AB32" s="5"/>
      <c r="AC32" s="6"/>
      <c r="AD32" s="5"/>
      <c r="AF32" s="5"/>
      <c r="AG32" s="5"/>
      <c r="AH32" s="6"/>
      <c r="AI32" s="5"/>
      <c r="AJ32" s="5"/>
      <c r="AK32" s="5"/>
      <c r="AL32" s="5"/>
      <c r="AM32" s="5"/>
      <c r="AN32" s="5"/>
      <c r="AO32" s="5"/>
      <c r="AP32" s="6"/>
      <c r="AQ32" s="5"/>
    </row>
    <row r="33" spans="1:43" s="66" customFormat="1" ht="13.5" hidden="1" thickBot="1" x14ac:dyDescent="0.25">
      <c r="A33" s="68" t="s">
        <v>59</v>
      </c>
      <c r="B33" s="69"/>
      <c r="C33" s="71"/>
      <c r="D33" s="69"/>
      <c r="E33" s="69"/>
      <c r="F33" s="69"/>
      <c r="G33" s="70">
        <f>SUM(G27:G32)</f>
        <v>0</v>
      </c>
      <c r="H33" s="69"/>
      <c r="I33" s="69"/>
      <c r="J33" s="69"/>
      <c r="K33" s="69"/>
      <c r="L33" s="69"/>
      <c r="M33" s="70"/>
      <c r="N33" s="81"/>
      <c r="O33" s="69"/>
      <c r="P33" s="80">
        <f t="shared" ref="P33:P38" si="13">N33*O33</f>
        <v>0</v>
      </c>
      <c r="Q33" s="70">
        <f>SUM(Q27:Q32)</f>
        <v>0</v>
      </c>
      <c r="S33" s="8"/>
      <c r="T33" s="8"/>
      <c r="U33" s="7"/>
      <c r="V33" s="8"/>
      <c r="W33" s="8"/>
      <c r="X33" s="8"/>
      <c r="Y33" s="8"/>
      <c r="Z33" s="8"/>
      <c r="AA33" s="8"/>
      <c r="AB33" s="8"/>
      <c r="AC33" s="7"/>
      <c r="AD33" s="65"/>
      <c r="AF33" s="8"/>
      <c r="AG33" s="8"/>
      <c r="AH33" s="7"/>
      <c r="AI33" s="8"/>
      <c r="AJ33" s="8"/>
      <c r="AK33" s="8"/>
      <c r="AL33" s="8"/>
      <c r="AM33" s="8"/>
      <c r="AN33" s="8"/>
      <c r="AO33" s="8"/>
      <c r="AP33" s="7"/>
      <c r="AQ33" s="65"/>
    </row>
    <row r="34" spans="1:43" ht="25.5" x14ac:dyDescent="0.2">
      <c r="A34" s="39"/>
      <c r="B34" s="45" t="s">
        <v>13</v>
      </c>
      <c r="C34" s="40" t="s">
        <v>214</v>
      </c>
      <c r="D34" s="39" t="s">
        <v>36</v>
      </c>
      <c r="E34" s="39" t="s">
        <v>17</v>
      </c>
      <c r="F34" s="39"/>
      <c r="G34" s="43">
        <f>F34/24</f>
        <v>0</v>
      </c>
      <c r="H34" s="39">
        <v>5994</v>
      </c>
      <c r="I34" s="39">
        <v>0.1</v>
      </c>
      <c r="J34" s="39">
        <v>0.3</v>
      </c>
      <c r="K34" s="39">
        <v>0.05</v>
      </c>
      <c r="L34" s="39">
        <v>0.4</v>
      </c>
      <c r="M34" s="42">
        <f>H34*(1+I34+J34+K34+L34)</f>
        <v>11088.9</v>
      </c>
      <c r="N34" s="76">
        <f t="shared" ref="N34:N38" si="14">ROUND(M34,2)</f>
        <v>11088.9</v>
      </c>
      <c r="O34" s="39">
        <v>1</v>
      </c>
      <c r="P34" s="78">
        <f t="shared" si="13"/>
        <v>11088.9</v>
      </c>
      <c r="Q34" s="43">
        <f>P34*G34</f>
        <v>0</v>
      </c>
      <c r="S34" s="5"/>
      <c r="T34" s="5"/>
      <c r="U34" s="6"/>
      <c r="V34" s="5"/>
      <c r="W34" s="5"/>
      <c r="X34" s="5"/>
      <c r="Y34" s="5"/>
      <c r="Z34" s="5"/>
      <c r="AA34" s="5"/>
      <c r="AB34" s="5"/>
      <c r="AC34" s="6"/>
      <c r="AD34" s="9"/>
      <c r="AF34" s="5"/>
      <c r="AG34" s="5"/>
      <c r="AH34" s="6"/>
      <c r="AI34" s="5"/>
      <c r="AJ34" s="5"/>
      <c r="AK34" s="5"/>
      <c r="AL34" s="5"/>
      <c r="AM34" s="5"/>
      <c r="AN34" s="5"/>
      <c r="AO34" s="5"/>
      <c r="AP34" s="6"/>
      <c r="AQ34" s="9"/>
    </row>
    <row r="35" spans="1:43" ht="25.5" x14ac:dyDescent="0.2">
      <c r="A35" s="39"/>
      <c r="B35" s="45" t="s">
        <v>213</v>
      </c>
      <c r="C35" s="40" t="s">
        <v>215</v>
      </c>
      <c r="D35" s="39" t="s">
        <v>36</v>
      </c>
      <c r="E35" s="39" t="s">
        <v>17</v>
      </c>
      <c r="F35" s="39"/>
      <c r="G35" s="43">
        <f>F35/24</f>
        <v>0</v>
      </c>
      <c r="H35" s="39">
        <v>5994</v>
      </c>
      <c r="I35" s="39"/>
      <c r="J35" s="39">
        <v>0.3</v>
      </c>
      <c r="K35" s="39">
        <v>0.05</v>
      </c>
      <c r="L35" s="39">
        <v>0.4</v>
      </c>
      <c r="M35" s="42">
        <f>H35*(1+I35+J35+K35+L35)</f>
        <v>10489.5</v>
      </c>
      <c r="N35" s="76">
        <f t="shared" si="14"/>
        <v>10489.5</v>
      </c>
      <c r="O35" s="39">
        <v>1</v>
      </c>
      <c r="P35" s="78">
        <f t="shared" si="13"/>
        <v>10489.5</v>
      </c>
      <c r="Q35" s="43">
        <f>P35*G35</f>
        <v>0</v>
      </c>
      <c r="S35" s="5"/>
      <c r="T35" s="5"/>
      <c r="U35" s="6"/>
      <c r="V35" s="5"/>
      <c r="W35" s="5"/>
      <c r="X35" s="5"/>
      <c r="Y35" s="5"/>
      <c r="Z35" s="5"/>
      <c r="AA35" s="5"/>
      <c r="AB35" s="5"/>
      <c r="AC35" s="6"/>
      <c r="AD35" s="9"/>
      <c r="AF35" s="5"/>
      <c r="AG35" s="5"/>
      <c r="AH35" s="6"/>
      <c r="AI35" s="5"/>
      <c r="AJ35" s="5"/>
      <c r="AK35" s="5"/>
      <c r="AL35" s="5"/>
      <c r="AM35" s="5"/>
      <c r="AN35" s="5"/>
      <c r="AO35" s="5"/>
      <c r="AP35" s="6"/>
      <c r="AQ35" s="9"/>
    </row>
    <row r="36" spans="1:43" ht="25.5" x14ac:dyDescent="0.2">
      <c r="A36" s="39"/>
      <c r="B36" s="45" t="s">
        <v>13</v>
      </c>
      <c r="C36" s="40" t="s">
        <v>216</v>
      </c>
      <c r="D36" s="39" t="s">
        <v>36</v>
      </c>
      <c r="E36" s="39"/>
      <c r="F36" s="39"/>
      <c r="G36" s="43">
        <f>F36/24</f>
        <v>0</v>
      </c>
      <c r="H36" s="39">
        <v>5994</v>
      </c>
      <c r="I36" s="39">
        <v>0.1</v>
      </c>
      <c r="J36" s="39">
        <v>0.3</v>
      </c>
      <c r="K36" s="39">
        <v>0.05</v>
      </c>
      <c r="L36" s="39"/>
      <c r="M36" s="42">
        <f>H36*(1+I36+J36+K36+L36)</f>
        <v>8691.3000000000011</v>
      </c>
      <c r="N36" s="76">
        <f t="shared" si="14"/>
        <v>8691.2999999999993</v>
      </c>
      <c r="O36" s="39">
        <v>1</v>
      </c>
      <c r="P36" s="78">
        <f t="shared" si="13"/>
        <v>8691.2999999999993</v>
      </c>
      <c r="Q36" s="43">
        <f>P36*G36</f>
        <v>0</v>
      </c>
      <c r="S36" s="5"/>
      <c r="T36" s="5"/>
      <c r="U36" s="6"/>
      <c r="V36" s="5"/>
      <c r="W36" s="5"/>
      <c r="X36" s="5"/>
      <c r="Y36" s="5"/>
      <c r="Z36" s="5"/>
      <c r="AA36" s="5"/>
      <c r="AB36" s="5"/>
      <c r="AC36" s="6"/>
      <c r="AD36" s="9"/>
      <c r="AF36" s="5"/>
      <c r="AG36" s="5"/>
      <c r="AH36" s="6"/>
      <c r="AI36" s="5"/>
      <c r="AJ36" s="5"/>
      <c r="AK36" s="5"/>
      <c r="AL36" s="5"/>
      <c r="AM36" s="5"/>
      <c r="AN36" s="5"/>
      <c r="AO36" s="5"/>
      <c r="AP36" s="6"/>
      <c r="AQ36" s="9"/>
    </row>
    <row r="37" spans="1:43" ht="25.5" x14ac:dyDescent="0.2">
      <c r="A37" s="39"/>
      <c r="B37" s="45" t="s">
        <v>13</v>
      </c>
      <c r="C37" s="40" t="s">
        <v>217</v>
      </c>
      <c r="D37" s="39" t="s">
        <v>36</v>
      </c>
      <c r="E37" s="39" t="s">
        <v>17</v>
      </c>
      <c r="F37" s="39"/>
      <c r="G37" s="43">
        <f>F37/24</f>
        <v>0</v>
      </c>
      <c r="H37" s="39">
        <v>5994</v>
      </c>
      <c r="I37" s="39">
        <v>0.1</v>
      </c>
      <c r="J37" s="39">
        <v>0.3</v>
      </c>
      <c r="K37" s="39">
        <v>0.05</v>
      </c>
      <c r="L37" s="39">
        <v>0.4</v>
      </c>
      <c r="M37" s="42">
        <f>H37*(1+I37+J37+K37+L37)</f>
        <v>11088.9</v>
      </c>
      <c r="N37" s="76">
        <f t="shared" si="14"/>
        <v>11088.9</v>
      </c>
      <c r="O37" s="39">
        <v>1</v>
      </c>
      <c r="P37" s="78">
        <f t="shared" si="13"/>
        <v>11088.9</v>
      </c>
      <c r="Q37" s="43">
        <f>P37*G37</f>
        <v>0</v>
      </c>
      <c r="S37" s="5"/>
      <c r="T37" s="5"/>
      <c r="U37" s="6"/>
      <c r="V37" s="5"/>
      <c r="W37" s="5"/>
      <c r="X37" s="5"/>
      <c r="Y37" s="5"/>
      <c r="Z37" s="5"/>
      <c r="AA37" s="5"/>
      <c r="AB37" s="5"/>
      <c r="AC37" s="6"/>
      <c r="AD37" s="9"/>
      <c r="AF37" s="5"/>
      <c r="AG37" s="5"/>
      <c r="AH37" s="6"/>
      <c r="AI37" s="5"/>
      <c r="AJ37" s="5"/>
      <c r="AK37" s="5"/>
      <c r="AL37" s="5"/>
      <c r="AM37" s="5"/>
      <c r="AN37" s="5"/>
      <c r="AO37" s="5"/>
      <c r="AP37" s="6"/>
      <c r="AQ37" s="9"/>
    </row>
    <row r="38" spans="1:43" ht="13.5" thickBot="1" x14ac:dyDescent="0.25">
      <c r="A38" s="36" t="s">
        <v>33</v>
      </c>
      <c r="B38" s="32" t="s">
        <v>96</v>
      </c>
      <c r="C38" s="47" t="s">
        <v>97</v>
      </c>
      <c r="D38" s="31" t="s">
        <v>36</v>
      </c>
      <c r="E38" s="31" t="s">
        <v>17</v>
      </c>
      <c r="F38" s="31"/>
      <c r="G38" s="43">
        <f>F38/24</f>
        <v>0</v>
      </c>
      <c r="H38" s="31">
        <v>5994</v>
      </c>
      <c r="I38" s="31">
        <v>0.1</v>
      </c>
      <c r="J38" s="31">
        <v>0.3</v>
      </c>
      <c r="K38" s="31">
        <v>0.05</v>
      </c>
      <c r="L38" s="31">
        <v>0.4</v>
      </c>
      <c r="M38" s="35">
        <f>H38*(1+I38+J38+K38+L38)</f>
        <v>11088.9</v>
      </c>
      <c r="N38" s="76">
        <f t="shared" si="14"/>
        <v>11088.9</v>
      </c>
      <c r="O38" s="31">
        <v>1</v>
      </c>
      <c r="P38" s="77">
        <f t="shared" si="13"/>
        <v>11088.9</v>
      </c>
      <c r="Q38" s="37">
        <f>P38*G38</f>
        <v>0</v>
      </c>
      <c r="S38" s="5"/>
      <c r="T38" s="5"/>
      <c r="U38" s="6"/>
      <c r="V38" s="5"/>
      <c r="W38" s="5"/>
      <c r="X38" s="5"/>
      <c r="Y38" s="5"/>
      <c r="Z38" s="5"/>
      <c r="AA38" s="5"/>
      <c r="AB38" s="5"/>
      <c r="AC38" s="6"/>
      <c r="AD38" s="9"/>
      <c r="AF38" s="5"/>
      <c r="AG38" s="5"/>
      <c r="AH38" s="6"/>
      <c r="AI38" s="5"/>
      <c r="AJ38" s="5"/>
      <c r="AK38" s="5"/>
      <c r="AL38" s="5"/>
      <c r="AM38" s="5"/>
      <c r="AN38" s="5"/>
      <c r="AO38" s="5"/>
      <c r="AP38" s="6"/>
      <c r="AQ38" s="9"/>
    </row>
    <row r="39" spans="1:43" s="66" customFormat="1" ht="13.5" thickBot="1" x14ac:dyDescent="0.25">
      <c r="A39" s="68" t="s">
        <v>60</v>
      </c>
      <c r="B39" s="73"/>
      <c r="C39" s="71"/>
      <c r="D39" s="69"/>
      <c r="E39" s="69"/>
      <c r="F39" s="69">
        <f>SUM(F34:F38)</f>
        <v>0</v>
      </c>
      <c r="G39" s="70">
        <f>SUM(G34:G38)</f>
        <v>0</v>
      </c>
      <c r="H39" s="69"/>
      <c r="I39" s="69"/>
      <c r="J39" s="69"/>
      <c r="K39" s="69"/>
      <c r="L39" s="69"/>
      <c r="M39" s="70"/>
      <c r="N39" s="81"/>
      <c r="O39" s="69"/>
      <c r="P39" s="80"/>
      <c r="Q39" s="70">
        <f>SUM(Q34:Q38)</f>
        <v>0</v>
      </c>
      <c r="S39" s="8"/>
      <c r="T39" s="8"/>
      <c r="U39" s="7"/>
      <c r="V39" s="8"/>
      <c r="W39" s="8"/>
      <c r="X39" s="8"/>
      <c r="Y39" s="8"/>
      <c r="Z39" s="8"/>
      <c r="AA39" s="8"/>
      <c r="AB39" s="8"/>
      <c r="AC39" s="7"/>
      <c r="AD39" s="65"/>
      <c r="AF39" s="8"/>
      <c r="AG39" s="8"/>
      <c r="AH39" s="7"/>
      <c r="AI39" s="8"/>
      <c r="AJ39" s="8"/>
      <c r="AK39" s="8"/>
      <c r="AL39" s="8"/>
      <c r="AM39" s="8"/>
      <c r="AN39" s="8"/>
      <c r="AO39" s="8"/>
      <c r="AP39" s="7"/>
      <c r="AQ39" s="65"/>
    </row>
    <row r="40" spans="1:43" ht="25.5" hidden="1" x14ac:dyDescent="0.2">
      <c r="A40" s="38"/>
      <c r="B40" s="45" t="s">
        <v>13</v>
      </c>
      <c r="C40" s="40"/>
      <c r="D40" s="39" t="s">
        <v>69</v>
      </c>
      <c r="E40" s="39"/>
      <c r="F40" s="39"/>
      <c r="G40" s="43"/>
      <c r="H40" s="39">
        <v>5994</v>
      </c>
      <c r="I40" s="39">
        <v>0.1</v>
      </c>
      <c r="J40" s="39">
        <v>0.1</v>
      </c>
      <c r="K40" s="39">
        <v>0.05</v>
      </c>
      <c r="L40" s="39"/>
      <c r="M40" s="42">
        <f>H40*(1+I40+J40+K40+L40)</f>
        <v>7492.5000000000009</v>
      </c>
      <c r="N40" s="78">
        <f>M40</f>
        <v>7492.5000000000009</v>
      </c>
      <c r="O40" s="39">
        <v>1</v>
      </c>
      <c r="P40" s="78">
        <f>N40*O40</f>
        <v>7492.5000000000009</v>
      </c>
      <c r="Q40" s="43">
        <f>P40*G40</f>
        <v>0</v>
      </c>
      <c r="S40" s="5"/>
      <c r="T40" s="5"/>
      <c r="U40" s="6"/>
      <c r="V40" s="5"/>
      <c r="W40" s="5"/>
      <c r="X40" s="5"/>
      <c r="Y40" s="5"/>
      <c r="Z40" s="5"/>
      <c r="AA40" s="5"/>
      <c r="AB40" s="5"/>
      <c r="AC40" s="6"/>
      <c r="AD40" s="9"/>
      <c r="AF40" s="5"/>
      <c r="AG40" s="5"/>
      <c r="AH40" s="6"/>
      <c r="AI40" s="5"/>
      <c r="AJ40" s="5"/>
      <c r="AK40" s="5"/>
      <c r="AL40" s="5"/>
      <c r="AM40" s="5"/>
      <c r="AN40" s="5"/>
      <c r="AO40" s="5"/>
      <c r="AP40" s="6"/>
      <c r="AQ40" s="9"/>
    </row>
    <row r="41" spans="1:43" hidden="1" x14ac:dyDescent="0.2">
      <c r="A41" s="36" t="s">
        <v>33</v>
      </c>
      <c r="B41" s="32" t="s">
        <v>30</v>
      </c>
      <c r="C41" s="47" t="s">
        <v>42</v>
      </c>
      <c r="D41" s="39" t="s">
        <v>69</v>
      </c>
      <c r="E41" s="31" t="s">
        <v>14</v>
      </c>
      <c r="F41" s="31"/>
      <c r="G41" s="37"/>
      <c r="H41" s="31">
        <v>5994</v>
      </c>
      <c r="I41" s="31">
        <v>0.1</v>
      </c>
      <c r="J41" s="31">
        <v>0.2</v>
      </c>
      <c r="K41" s="31">
        <v>0.05</v>
      </c>
      <c r="L41" s="31"/>
      <c r="M41" s="35">
        <f>H41*(1+I41+J41+K41+L41)</f>
        <v>8091.9000000000005</v>
      </c>
      <c r="N41" s="77">
        <f>M41</f>
        <v>8091.9000000000005</v>
      </c>
      <c r="O41" s="31">
        <v>1</v>
      </c>
      <c r="P41" s="77">
        <f>N41*O41</f>
        <v>8091.9000000000005</v>
      </c>
      <c r="Q41" s="37">
        <f>P41*G41</f>
        <v>0</v>
      </c>
      <c r="S41" s="5"/>
      <c r="T41" s="5"/>
      <c r="U41" s="6"/>
      <c r="V41" s="5"/>
      <c r="W41" s="5"/>
      <c r="X41" s="5"/>
      <c r="Y41" s="5"/>
      <c r="Z41" s="5"/>
      <c r="AA41" s="5"/>
      <c r="AB41" s="5"/>
      <c r="AC41" s="6"/>
      <c r="AD41" s="9"/>
      <c r="AF41" s="5"/>
      <c r="AG41" s="5"/>
      <c r="AH41" s="6"/>
      <c r="AI41" s="5"/>
      <c r="AJ41" s="5"/>
      <c r="AK41" s="5"/>
      <c r="AL41" s="5"/>
      <c r="AM41" s="5"/>
      <c r="AN41" s="5"/>
      <c r="AO41" s="5"/>
      <c r="AP41" s="6"/>
      <c r="AQ41" s="9"/>
    </row>
    <row r="42" spans="1:43" s="66" customFormat="1" ht="13.5" hidden="1" thickBot="1" x14ac:dyDescent="0.25">
      <c r="A42" s="68" t="s">
        <v>70</v>
      </c>
      <c r="B42" s="73"/>
      <c r="C42" s="71"/>
      <c r="D42" s="69"/>
      <c r="E42" s="69"/>
      <c r="F42" s="69"/>
      <c r="G42" s="70">
        <f>SUM(G40:G41)</f>
        <v>0</v>
      </c>
      <c r="H42" s="69"/>
      <c r="I42" s="69"/>
      <c r="J42" s="69"/>
      <c r="K42" s="69"/>
      <c r="L42" s="69"/>
      <c r="M42" s="70"/>
      <c r="N42" s="81"/>
      <c r="O42" s="69"/>
      <c r="P42" s="80"/>
      <c r="Q42" s="70">
        <f>SUM(Q40:Q41)</f>
        <v>0</v>
      </c>
      <c r="S42" s="8"/>
      <c r="T42" s="8"/>
      <c r="U42" s="7"/>
      <c r="V42" s="8"/>
      <c r="W42" s="8"/>
      <c r="X42" s="8"/>
      <c r="Y42" s="8"/>
      <c r="Z42" s="8"/>
      <c r="AA42" s="8"/>
      <c r="AB42" s="8"/>
      <c r="AC42" s="7"/>
      <c r="AD42" s="65"/>
      <c r="AF42" s="8"/>
      <c r="AG42" s="8"/>
      <c r="AH42" s="7"/>
      <c r="AI42" s="8"/>
      <c r="AJ42" s="8"/>
      <c r="AK42" s="8"/>
      <c r="AL42" s="8"/>
      <c r="AM42" s="8"/>
      <c r="AN42" s="8"/>
      <c r="AO42" s="8"/>
      <c r="AP42" s="7"/>
      <c r="AQ42" s="65"/>
    </row>
    <row r="43" spans="1:43" ht="25.5" hidden="1" x14ac:dyDescent="0.2">
      <c r="A43" s="38"/>
      <c r="B43" s="45" t="s">
        <v>13</v>
      </c>
      <c r="C43" s="40"/>
      <c r="D43" s="39" t="s">
        <v>71</v>
      </c>
      <c r="E43" s="39"/>
      <c r="F43" s="39"/>
      <c r="G43" s="43"/>
      <c r="H43" s="39">
        <v>5994</v>
      </c>
      <c r="I43" s="39">
        <v>0.1</v>
      </c>
      <c r="J43" s="39">
        <v>0.1</v>
      </c>
      <c r="K43" s="39">
        <v>0.05</v>
      </c>
      <c r="L43" s="39"/>
      <c r="M43" s="42">
        <f>H43*(1+I43+J43+K43+L43)</f>
        <v>7492.5000000000009</v>
      </c>
      <c r="N43" s="78">
        <f>M43</f>
        <v>7492.5000000000009</v>
      </c>
      <c r="O43" s="39">
        <v>1</v>
      </c>
      <c r="P43" s="78">
        <f>N43*O43</f>
        <v>7492.5000000000009</v>
      </c>
      <c r="Q43" s="43">
        <f>P43*G43</f>
        <v>0</v>
      </c>
      <c r="S43" s="5"/>
      <c r="T43" s="5"/>
      <c r="U43" s="6"/>
      <c r="V43" s="5"/>
      <c r="W43" s="5"/>
      <c r="X43" s="5"/>
      <c r="Y43" s="5"/>
      <c r="Z43" s="5"/>
      <c r="AA43" s="5"/>
      <c r="AB43" s="5"/>
      <c r="AC43" s="6"/>
      <c r="AD43" s="9"/>
      <c r="AF43" s="5"/>
      <c r="AG43" s="5"/>
      <c r="AH43" s="6"/>
      <c r="AI43" s="5"/>
      <c r="AJ43" s="5"/>
      <c r="AK43" s="5"/>
      <c r="AL43" s="5"/>
      <c r="AM43" s="5"/>
      <c r="AN43" s="5"/>
      <c r="AO43" s="5"/>
      <c r="AP43" s="6"/>
      <c r="AQ43" s="9"/>
    </row>
    <row r="44" spans="1:43" hidden="1" x14ac:dyDescent="0.2">
      <c r="A44" s="36" t="s">
        <v>33</v>
      </c>
      <c r="B44" s="32" t="s">
        <v>30</v>
      </c>
      <c r="C44" s="47" t="s">
        <v>42</v>
      </c>
      <c r="D44" s="39" t="s">
        <v>71</v>
      </c>
      <c r="E44" s="31" t="s">
        <v>14</v>
      </c>
      <c r="F44" s="31"/>
      <c r="G44" s="37"/>
      <c r="H44" s="31">
        <v>5994</v>
      </c>
      <c r="I44" s="31">
        <v>0.1</v>
      </c>
      <c r="J44" s="31">
        <v>0.2</v>
      </c>
      <c r="K44" s="31">
        <v>0.05</v>
      </c>
      <c r="L44" s="31"/>
      <c r="M44" s="35">
        <f>H44*(1+I44+J44+K44+L44)</f>
        <v>8091.9000000000005</v>
      </c>
      <c r="N44" s="77">
        <f>M44</f>
        <v>8091.9000000000005</v>
      </c>
      <c r="O44" s="31">
        <v>1</v>
      </c>
      <c r="P44" s="77">
        <f>N44*O44</f>
        <v>8091.9000000000005</v>
      </c>
      <c r="Q44" s="37">
        <f>P44*G44</f>
        <v>0</v>
      </c>
      <c r="S44" s="5"/>
      <c r="T44" s="5"/>
      <c r="U44" s="6"/>
      <c r="V44" s="5"/>
      <c r="W44" s="5"/>
      <c r="X44" s="5"/>
      <c r="Y44" s="5"/>
      <c r="Z44" s="5"/>
      <c r="AA44" s="5"/>
      <c r="AB44" s="5"/>
      <c r="AC44" s="6"/>
      <c r="AD44" s="9"/>
      <c r="AF44" s="5"/>
      <c r="AG44" s="5"/>
      <c r="AH44" s="6"/>
      <c r="AI44" s="5"/>
      <c r="AJ44" s="5"/>
      <c r="AK44" s="5"/>
      <c r="AL44" s="5"/>
      <c r="AM44" s="5"/>
      <c r="AN44" s="5"/>
      <c r="AO44" s="5"/>
      <c r="AP44" s="6"/>
      <c r="AQ44" s="9"/>
    </row>
    <row r="45" spans="1:43" s="66" customFormat="1" ht="13.5" hidden="1" thickBot="1" x14ac:dyDescent="0.25">
      <c r="A45" s="68" t="s">
        <v>72</v>
      </c>
      <c r="B45" s="73"/>
      <c r="C45" s="71"/>
      <c r="D45" s="69"/>
      <c r="E45" s="69"/>
      <c r="F45" s="69"/>
      <c r="G45" s="70">
        <f>SUM(G43:G44)</f>
        <v>0</v>
      </c>
      <c r="H45" s="69"/>
      <c r="I45" s="69"/>
      <c r="J45" s="69"/>
      <c r="K45" s="69"/>
      <c r="L45" s="69"/>
      <c r="M45" s="70"/>
      <c r="N45" s="81"/>
      <c r="O45" s="69"/>
      <c r="P45" s="80"/>
      <c r="Q45" s="70">
        <f>SUM(Q43:Q44)</f>
        <v>0</v>
      </c>
      <c r="S45" s="8"/>
      <c r="T45" s="8"/>
      <c r="U45" s="7"/>
      <c r="V45" s="8"/>
      <c r="W45" s="8"/>
      <c r="X45" s="8"/>
      <c r="Y45" s="8"/>
      <c r="Z45" s="8"/>
      <c r="AA45" s="8"/>
      <c r="AB45" s="8"/>
      <c r="AC45" s="7"/>
      <c r="AD45" s="65"/>
      <c r="AF45" s="8"/>
      <c r="AG45" s="8"/>
      <c r="AH45" s="7"/>
      <c r="AI45" s="8"/>
      <c r="AJ45" s="8"/>
      <c r="AK45" s="8"/>
      <c r="AL45" s="8"/>
      <c r="AM45" s="8"/>
      <c r="AN45" s="8"/>
      <c r="AO45" s="8"/>
      <c r="AP45" s="7"/>
      <c r="AQ45" s="65"/>
    </row>
    <row r="46" spans="1:43" ht="25.5" hidden="1" x14ac:dyDescent="0.2">
      <c r="A46" s="38"/>
      <c r="B46" s="45" t="s">
        <v>13</v>
      </c>
      <c r="C46" s="40"/>
      <c r="D46" s="39" t="s">
        <v>73</v>
      </c>
      <c r="E46" s="39"/>
      <c r="F46" s="39"/>
      <c r="G46" s="43"/>
      <c r="H46" s="39">
        <v>5994</v>
      </c>
      <c r="I46" s="39">
        <v>0.1</v>
      </c>
      <c r="J46" s="39">
        <v>0.1</v>
      </c>
      <c r="K46" s="39">
        <v>0.05</v>
      </c>
      <c r="L46" s="39"/>
      <c r="M46" s="42">
        <f>H46*(1+I46+J46+K46+L46)</f>
        <v>7492.5000000000009</v>
      </c>
      <c r="N46" s="78">
        <f>M46</f>
        <v>7492.5000000000009</v>
      </c>
      <c r="O46" s="39">
        <v>1</v>
      </c>
      <c r="P46" s="78">
        <f>N46*O46</f>
        <v>7492.5000000000009</v>
      </c>
      <c r="Q46" s="43">
        <f>P46*G46</f>
        <v>0</v>
      </c>
      <c r="S46" s="5"/>
      <c r="T46" s="5"/>
      <c r="U46" s="6"/>
      <c r="V46" s="5"/>
      <c r="W46" s="5"/>
      <c r="X46" s="5"/>
      <c r="Y46" s="5"/>
      <c r="Z46" s="5"/>
      <c r="AA46" s="5"/>
      <c r="AB46" s="5"/>
      <c r="AC46" s="6"/>
      <c r="AD46" s="9"/>
      <c r="AF46" s="5"/>
      <c r="AG46" s="5"/>
      <c r="AH46" s="6"/>
      <c r="AI46" s="5"/>
      <c r="AJ46" s="5"/>
      <c r="AK46" s="5"/>
      <c r="AL46" s="5"/>
      <c r="AM46" s="5"/>
      <c r="AN46" s="5"/>
      <c r="AO46" s="5"/>
      <c r="AP46" s="6"/>
      <c r="AQ46" s="9"/>
    </row>
    <row r="47" spans="1:43" hidden="1" x14ac:dyDescent="0.2">
      <c r="A47" s="36" t="s">
        <v>33</v>
      </c>
      <c r="B47" s="32" t="s">
        <v>30</v>
      </c>
      <c r="C47" s="47" t="s">
        <v>42</v>
      </c>
      <c r="D47" s="39" t="s">
        <v>73</v>
      </c>
      <c r="E47" s="31" t="s">
        <v>14</v>
      </c>
      <c r="F47" s="31"/>
      <c r="G47" s="37"/>
      <c r="H47" s="31">
        <v>5994</v>
      </c>
      <c r="I47" s="31">
        <v>0.1</v>
      </c>
      <c r="J47" s="31">
        <v>0.2</v>
      </c>
      <c r="K47" s="31">
        <v>0.05</v>
      </c>
      <c r="L47" s="31"/>
      <c r="M47" s="35">
        <f>H47*(1+I47+J47+K47+L47)</f>
        <v>8091.9000000000005</v>
      </c>
      <c r="N47" s="77">
        <f>M47</f>
        <v>8091.9000000000005</v>
      </c>
      <c r="O47" s="31">
        <v>1</v>
      </c>
      <c r="P47" s="77">
        <f>N47*O47</f>
        <v>8091.9000000000005</v>
      </c>
      <c r="Q47" s="37">
        <f>P47*G47</f>
        <v>0</v>
      </c>
      <c r="S47" s="5"/>
      <c r="T47" s="5"/>
      <c r="U47" s="6"/>
      <c r="V47" s="5"/>
      <c r="W47" s="5"/>
      <c r="X47" s="5"/>
      <c r="Y47" s="5"/>
      <c r="Z47" s="5"/>
      <c r="AA47" s="5"/>
      <c r="AB47" s="5"/>
      <c r="AC47" s="6"/>
      <c r="AD47" s="9"/>
      <c r="AF47" s="5"/>
      <c r="AG47" s="5"/>
      <c r="AH47" s="6"/>
      <c r="AI47" s="5"/>
      <c r="AJ47" s="5"/>
      <c r="AK47" s="5"/>
      <c r="AL47" s="5"/>
      <c r="AM47" s="5"/>
      <c r="AN47" s="5"/>
      <c r="AO47" s="5"/>
      <c r="AP47" s="6"/>
      <c r="AQ47" s="9"/>
    </row>
    <row r="48" spans="1:43" s="66" customFormat="1" ht="13.5" hidden="1" thickBot="1" x14ac:dyDescent="0.25">
      <c r="A48" s="68" t="s">
        <v>74</v>
      </c>
      <c r="B48" s="73"/>
      <c r="C48" s="71"/>
      <c r="D48" s="69"/>
      <c r="E48" s="69"/>
      <c r="F48" s="69"/>
      <c r="G48" s="70">
        <f>SUM(G46:G47)</f>
        <v>0</v>
      </c>
      <c r="H48" s="69"/>
      <c r="I48" s="69"/>
      <c r="J48" s="69"/>
      <c r="K48" s="69"/>
      <c r="L48" s="69"/>
      <c r="M48" s="70"/>
      <c r="N48" s="81"/>
      <c r="O48" s="69"/>
      <c r="P48" s="80"/>
      <c r="Q48" s="70">
        <f>SUM(Q46:Q47)</f>
        <v>0</v>
      </c>
      <c r="S48" s="8"/>
      <c r="T48" s="8"/>
      <c r="U48" s="7"/>
      <c r="V48" s="8"/>
      <c r="W48" s="8"/>
      <c r="X48" s="8"/>
      <c r="Y48" s="8"/>
      <c r="Z48" s="8"/>
      <c r="AA48" s="8"/>
      <c r="AB48" s="8"/>
      <c r="AC48" s="7"/>
      <c r="AD48" s="65"/>
      <c r="AF48" s="8"/>
      <c r="AG48" s="8"/>
      <c r="AH48" s="7"/>
      <c r="AI48" s="8"/>
      <c r="AJ48" s="8"/>
      <c r="AK48" s="8"/>
      <c r="AL48" s="8"/>
      <c r="AM48" s="8"/>
      <c r="AN48" s="8"/>
      <c r="AO48" s="8"/>
      <c r="AP48" s="7"/>
      <c r="AQ48" s="65"/>
    </row>
    <row r="49" spans="1:43" ht="25.5" hidden="1" x14ac:dyDescent="0.2">
      <c r="A49" s="38"/>
      <c r="B49" s="45" t="s">
        <v>13</v>
      </c>
      <c r="C49" s="40"/>
      <c r="D49" s="39" t="s">
        <v>75</v>
      </c>
      <c r="E49" s="39"/>
      <c r="F49" s="39"/>
      <c r="G49" s="43"/>
      <c r="H49" s="39">
        <v>5994</v>
      </c>
      <c r="I49" s="39">
        <v>0.1</v>
      </c>
      <c r="J49" s="39">
        <v>0.1</v>
      </c>
      <c r="K49" s="39">
        <v>0.25</v>
      </c>
      <c r="L49" s="39"/>
      <c r="M49" s="42">
        <f>H49*(1+I49+J49+K49+L49)</f>
        <v>8691.3000000000011</v>
      </c>
      <c r="N49" s="78">
        <f>M49</f>
        <v>8691.3000000000011</v>
      </c>
      <c r="O49" s="39">
        <v>1</v>
      </c>
      <c r="P49" s="78">
        <f>N49*O49</f>
        <v>8691.3000000000011</v>
      </c>
      <c r="Q49" s="43">
        <f>P49*G49</f>
        <v>0</v>
      </c>
      <c r="S49" s="5"/>
      <c r="T49" s="5"/>
      <c r="U49" s="6"/>
      <c r="V49" s="5"/>
      <c r="W49" s="5"/>
      <c r="X49" s="5"/>
      <c r="Y49" s="5"/>
      <c r="Z49" s="5"/>
      <c r="AA49" s="5"/>
      <c r="AB49" s="5"/>
      <c r="AC49" s="6"/>
      <c r="AD49" s="9"/>
      <c r="AF49" s="5"/>
      <c r="AG49" s="5"/>
      <c r="AH49" s="6"/>
      <c r="AI49" s="5"/>
      <c r="AJ49" s="5"/>
      <c r="AK49" s="5"/>
      <c r="AL49" s="5"/>
      <c r="AM49" s="5"/>
      <c r="AN49" s="5"/>
      <c r="AO49" s="5"/>
      <c r="AP49" s="6"/>
      <c r="AQ49" s="9"/>
    </row>
    <row r="50" spans="1:43" hidden="1" x14ac:dyDescent="0.2">
      <c r="A50" s="36" t="s">
        <v>33</v>
      </c>
      <c r="B50" s="32" t="s">
        <v>30</v>
      </c>
      <c r="C50" s="47" t="s">
        <v>42</v>
      </c>
      <c r="D50" s="39" t="s">
        <v>75</v>
      </c>
      <c r="E50" s="31" t="s">
        <v>14</v>
      </c>
      <c r="F50" s="31"/>
      <c r="G50" s="37"/>
      <c r="H50" s="31">
        <v>5994</v>
      </c>
      <c r="I50" s="31">
        <v>0.1</v>
      </c>
      <c r="J50" s="31">
        <v>0.2</v>
      </c>
      <c r="K50" s="39">
        <v>0.25</v>
      </c>
      <c r="L50" s="31"/>
      <c r="M50" s="35">
        <f>H50*(1+I50+J50+K50+L50)</f>
        <v>9290.7000000000007</v>
      </c>
      <c r="N50" s="77">
        <f>M50</f>
        <v>9290.7000000000007</v>
      </c>
      <c r="O50" s="31">
        <v>1</v>
      </c>
      <c r="P50" s="77">
        <f>N50*O50</f>
        <v>9290.7000000000007</v>
      </c>
      <c r="Q50" s="37">
        <f>P50*G50</f>
        <v>0</v>
      </c>
      <c r="S50" s="5"/>
      <c r="T50" s="5"/>
      <c r="U50" s="6"/>
      <c r="V50" s="5"/>
      <c r="W50" s="5"/>
      <c r="X50" s="5"/>
      <c r="Y50" s="5"/>
      <c r="Z50" s="5"/>
      <c r="AA50" s="5"/>
      <c r="AB50" s="5"/>
      <c r="AC50" s="6"/>
      <c r="AD50" s="9"/>
      <c r="AF50" s="5"/>
      <c r="AG50" s="5"/>
      <c r="AH50" s="6"/>
      <c r="AI50" s="5"/>
      <c r="AJ50" s="5"/>
      <c r="AK50" s="5"/>
      <c r="AL50" s="5"/>
      <c r="AM50" s="5"/>
      <c r="AN50" s="5"/>
      <c r="AO50" s="5"/>
      <c r="AP50" s="6"/>
      <c r="AQ50" s="9"/>
    </row>
    <row r="51" spans="1:43" s="66" customFormat="1" ht="13.5" hidden="1" thickBot="1" x14ac:dyDescent="0.25">
      <c r="A51" s="68" t="s">
        <v>76</v>
      </c>
      <c r="B51" s="73"/>
      <c r="C51" s="71"/>
      <c r="D51" s="69"/>
      <c r="E51" s="69"/>
      <c r="F51" s="69"/>
      <c r="G51" s="70">
        <f>SUM(G49:G50)</f>
        <v>0</v>
      </c>
      <c r="H51" s="69"/>
      <c r="I51" s="69"/>
      <c r="J51" s="69"/>
      <c r="K51" s="69"/>
      <c r="L51" s="69"/>
      <c r="M51" s="70"/>
      <c r="N51" s="81"/>
      <c r="O51" s="69"/>
      <c r="P51" s="80"/>
      <c r="Q51" s="70">
        <f>SUM(Q49:Q50)</f>
        <v>0</v>
      </c>
      <c r="S51" s="8"/>
      <c r="T51" s="8"/>
      <c r="U51" s="7"/>
      <c r="V51" s="8"/>
      <c r="W51" s="8"/>
      <c r="X51" s="8"/>
      <c r="Y51" s="8"/>
      <c r="Z51" s="8"/>
      <c r="AA51" s="8"/>
      <c r="AB51" s="8"/>
      <c r="AC51" s="7"/>
      <c r="AD51" s="65"/>
      <c r="AF51" s="8"/>
      <c r="AG51" s="8"/>
      <c r="AH51" s="7"/>
      <c r="AI51" s="8"/>
      <c r="AJ51" s="8"/>
      <c r="AK51" s="8"/>
      <c r="AL51" s="8"/>
      <c r="AM51" s="8"/>
      <c r="AN51" s="8"/>
      <c r="AO51" s="8"/>
      <c r="AP51" s="7"/>
      <c r="AQ51" s="65"/>
    </row>
    <row r="52" spans="1:43" ht="25.5" hidden="1" x14ac:dyDescent="0.2">
      <c r="A52" s="38"/>
      <c r="B52" s="45" t="s">
        <v>13</v>
      </c>
      <c r="C52" s="40"/>
      <c r="D52" s="39" t="s">
        <v>77</v>
      </c>
      <c r="E52" s="39"/>
      <c r="F52" s="39"/>
      <c r="G52" s="43"/>
      <c r="H52" s="39">
        <v>5994</v>
      </c>
      <c r="I52" s="39">
        <v>0.1</v>
      </c>
      <c r="J52" s="39">
        <v>0.1</v>
      </c>
      <c r="K52" s="39">
        <v>0.25</v>
      </c>
      <c r="L52" s="39"/>
      <c r="M52" s="42">
        <f>H52*(1+I52+J52+K52+L52)</f>
        <v>8691.3000000000011</v>
      </c>
      <c r="N52" s="78">
        <f>M52</f>
        <v>8691.3000000000011</v>
      </c>
      <c r="O52" s="39">
        <v>1</v>
      </c>
      <c r="P52" s="78">
        <f>N52*O52</f>
        <v>8691.3000000000011</v>
      </c>
      <c r="Q52" s="43">
        <f>P52*G52</f>
        <v>0</v>
      </c>
      <c r="S52" s="5"/>
      <c r="T52" s="5"/>
      <c r="U52" s="6"/>
      <c r="V52" s="5"/>
      <c r="W52" s="5"/>
      <c r="X52" s="5"/>
      <c r="Y52" s="5"/>
      <c r="Z52" s="5"/>
      <c r="AA52" s="5"/>
      <c r="AB52" s="5"/>
      <c r="AC52" s="6"/>
      <c r="AD52" s="9"/>
      <c r="AF52" s="5"/>
      <c r="AG52" s="5"/>
      <c r="AH52" s="6"/>
      <c r="AI52" s="5"/>
      <c r="AJ52" s="5"/>
      <c r="AK52" s="5"/>
      <c r="AL52" s="5"/>
      <c r="AM52" s="5"/>
      <c r="AN52" s="5"/>
      <c r="AO52" s="5"/>
      <c r="AP52" s="6"/>
      <c r="AQ52" s="9"/>
    </row>
    <row r="53" spans="1:43" hidden="1" x14ac:dyDescent="0.2">
      <c r="A53" s="36" t="s">
        <v>33</v>
      </c>
      <c r="B53" s="32" t="s">
        <v>30</v>
      </c>
      <c r="C53" s="47" t="s">
        <v>42</v>
      </c>
      <c r="D53" s="39" t="s">
        <v>77</v>
      </c>
      <c r="E53" s="31" t="s">
        <v>14</v>
      </c>
      <c r="F53" s="31"/>
      <c r="G53" s="37"/>
      <c r="H53" s="31">
        <v>5994</v>
      </c>
      <c r="I53" s="31">
        <v>0.1</v>
      </c>
      <c r="J53" s="31">
        <v>0.2</v>
      </c>
      <c r="K53" s="39">
        <v>0.25</v>
      </c>
      <c r="L53" s="31"/>
      <c r="M53" s="35">
        <f>H53*(1+I53+J53+K53+L53)</f>
        <v>9290.7000000000007</v>
      </c>
      <c r="N53" s="77">
        <f>M53</f>
        <v>9290.7000000000007</v>
      </c>
      <c r="O53" s="31">
        <v>1</v>
      </c>
      <c r="P53" s="77">
        <f>N53*O53</f>
        <v>9290.7000000000007</v>
      </c>
      <c r="Q53" s="37">
        <f>P53*G53</f>
        <v>0</v>
      </c>
      <c r="S53" s="5"/>
      <c r="T53" s="5"/>
      <c r="U53" s="6"/>
      <c r="V53" s="5"/>
      <c r="W53" s="5"/>
      <c r="X53" s="5"/>
      <c r="Y53" s="5"/>
      <c r="Z53" s="5"/>
      <c r="AA53" s="5"/>
      <c r="AB53" s="5"/>
      <c r="AC53" s="6"/>
      <c r="AD53" s="9"/>
      <c r="AF53" s="5"/>
      <c r="AG53" s="5"/>
      <c r="AH53" s="6"/>
      <c r="AI53" s="5"/>
      <c r="AJ53" s="5"/>
      <c r="AK53" s="5"/>
      <c r="AL53" s="5"/>
      <c r="AM53" s="5"/>
      <c r="AN53" s="5"/>
      <c r="AO53" s="5"/>
      <c r="AP53" s="6"/>
      <c r="AQ53" s="9"/>
    </row>
    <row r="54" spans="1:43" s="66" customFormat="1" ht="13.5" hidden="1" thickBot="1" x14ac:dyDescent="0.25">
      <c r="A54" s="68" t="s">
        <v>78</v>
      </c>
      <c r="B54" s="73"/>
      <c r="C54" s="71"/>
      <c r="D54" s="69"/>
      <c r="E54" s="69"/>
      <c r="F54" s="69"/>
      <c r="G54" s="70">
        <f>SUM(G52:G53)</f>
        <v>0</v>
      </c>
      <c r="H54" s="69"/>
      <c r="I54" s="69"/>
      <c r="J54" s="69"/>
      <c r="K54" s="69"/>
      <c r="L54" s="69"/>
      <c r="M54" s="70"/>
      <c r="N54" s="81"/>
      <c r="O54" s="69"/>
      <c r="P54" s="80"/>
      <c r="Q54" s="70">
        <f>SUM(Q52:Q53)</f>
        <v>0</v>
      </c>
      <c r="S54" s="8"/>
      <c r="T54" s="8"/>
      <c r="U54" s="7"/>
      <c r="V54" s="8"/>
      <c r="W54" s="8"/>
      <c r="X54" s="8"/>
      <c r="Y54" s="8"/>
      <c r="Z54" s="8"/>
      <c r="AA54" s="8"/>
      <c r="AB54" s="8"/>
      <c r="AC54" s="7"/>
      <c r="AD54" s="65"/>
      <c r="AF54" s="8"/>
      <c r="AG54" s="8"/>
      <c r="AH54" s="7"/>
      <c r="AI54" s="8"/>
      <c r="AJ54" s="8"/>
      <c r="AK54" s="8"/>
      <c r="AL54" s="8"/>
      <c r="AM54" s="8"/>
      <c r="AN54" s="8"/>
      <c r="AO54" s="8"/>
      <c r="AP54" s="7"/>
      <c r="AQ54" s="65"/>
    </row>
    <row r="55" spans="1:43" x14ac:dyDescent="0.2">
      <c r="A55" s="38"/>
      <c r="B55" s="39" t="s">
        <v>13</v>
      </c>
      <c r="C55" s="40" t="s">
        <v>220</v>
      </c>
      <c r="D55" s="39" t="s">
        <v>19</v>
      </c>
      <c r="E55" s="39" t="s">
        <v>18</v>
      </c>
      <c r="F55" s="91"/>
      <c r="G55" s="43">
        <f t="shared" ref="G55:G61" si="15">F55/18</f>
        <v>0</v>
      </c>
      <c r="H55" s="39">
        <v>5994</v>
      </c>
      <c r="I55" s="39">
        <v>0.1</v>
      </c>
      <c r="J55" s="39">
        <v>0.3</v>
      </c>
      <c r="K55" s="39">
        <v>0.05</v>
      </c>
      <c r="L55" s="39">
        <v>0.8</v>
      </c>
      <c r="M55" s="42">
        <f t="shared" ref="M55:M61" si="16">H55*(1+I55+J55+K55+L55)</f>
        <v>13486.5</v>
      </c>
      <c r="N55" s="76">
        <f t="shared" ref="N55:N98" si="17">ROUND(M55,2)</f>
        <v>13486.5</v>
      </c>
      <c r="O55" s="38">
        <v>1</v>
      </c>
      <c r="P55" s="78">
        <f t="shared" ref="P55:P60" si="18">N55*O55</f>
        <v>13486.5</v>
      </c>
      <c r="Q55" s="43">
        <f t="shared" ref="Q55:Q60" si="19">P55/18*F55</f>
        <v>0</v>
      </c>
      <c r="S55" s="5"/>
      <c r="T55" s="5"/>
      <c r="U55" s="6"/>
      <c r="V55" s="5"/>
      <c r="W55" s="5"/>
      <c r="X55" s="5"/>
      <c r="Y55" s="5"/>
      <c r="Z55" s="5"/>
      <c r="AA55" s="5"/>
      <c r="AB55" s="5"/>
      <c r="AC55" s="6"/>
      <c r="AD55" s="9"/>
      <c r="AF55" s="5"/>
      <c r="AG55" s="5"/>
      <c r="AH55" s="6"/>
      <c r="AI55" s="5"/>
      <c r="AJ55" s="5"/>
      <c r="AK55" s="5"/>
      <c r="AL55" s="5"/>
      <c r="AM55" s="5"/>
      <c r="AN55" s="5"/>
      <c r="AO55" s="5"/>
      <c r="AP55" s="6"/>
      <c r="AQ55" s="9"/>
    </row>
    <row r="56" spans="1:43" x14ac:dyDescent="0.2">
      <c r="A56" s="19"/>
      <c r="B56" s="20" t="s">
        <v>213</v>
      </c>
      <c r="C56" s="24" t="s">
        <v>221</v>
      </c>
      <c r="D56" s="20" t="s">
        <v>19</v>
      </c>
      <c r="E56" s="19" t="s">
        <v>18</v>
      </c>
      <c r="F56" s="74"/>
      <c r="G56" s="43">
        <f t="shared" si="15"/>
        <v>0</v>
      </c>
      <c r="H56" s="20">
        <v>5994</v>
      </c>
      <c r="I56" s="20"/>
      <c r="J56" s="20">
        <v>0.3</v>
      </c>
      <c r="K56" s="20">
        <v>0.05</v>
      </c>
      <c r="L56" s="20">
        <v>0.8</v>
      </c>
      <c r="M56" s="22">
        <f t="shared" si="16"/>
        <v>12887.100000000002</v>
      </c>
      <c r="N56" s="76">
        <f t="shared" si="17"/>
        <v>12887.1</v>
      </c>
      <c r="O56" s="19">
        <v>1</v>
      </c>
      <c r="P56" s="76">
        <f t="shared" si="18"/>
        <v>12887.1</v>
      </c>
      <c r="Q56" s="23">
        <f t="shared" si="19"/>
        <v>0</v>
      </c>
      <c r="S56" s="5"/>
      <c r="T56" s="5"/>
      <c r="U56" s="6"/>
      <c r="V56" s="5"/>
      <c r="W56" s="5"/>
      <c r="X56" s="5"/>
      <c r="Y56" s="5"/>
      <c r="Z56" s="5"/>
      <c r="AA56" s="5"/>
      <c r="AB56" s="5"/>
      <c r="AC56" s="6"/>
      <c r="AD56" s="9"/>
      <c r="AF56" s="5"/>
      <c r="AG56" s="5"/>
      <c r="AH56" s="6"/>
      <c r="AI56" s="5"/>
      <c r="AJ56" s="5"/>
      <c r="AK56" s="5"/>
      <c r="AL56" s="5"/>
      <c r="AM56" s="5"/>
      <c r="AN56" s="5"/>
      <c r="AO56" s="5"/>
      <c r="AP56" s="6"/>
      <c r="AQ56" s="9"/>
    </row>
    <row r="57" spans="1:43" x14ac:dyDescent="0.2">
      <c r="A57" s="19"/>
      <c r="B57" s="20" t="s">
        <v>13</v>
      </c>
      <c r="C57" s="24" t="s">
        <v>222</v>
      </c>
      <c r="D57" s="67" t="s">
        <v>19</v>
      </c>
      <c r="E57" s="20" t="s">
        <v>17</v>
      </c>
      <c r="F57" s="74"/>
      <c r="G57" s="43">
        <f t="shared" si="15"/>
        <v>0</v>
      </c>
      <c r="H57" s="20">
        <v>5994</v>
      </c>
      <c r="I57" s="20">
        <v>0.1</v>
      </c>
      <c r="J57" s="20">
        <v>0.3</v>
      </c>
      <c r="K57" s="20">
        <v>0.05</v>
      </c>
      <c r="L57" s="20">
        <v>0.8</v>
      </c>
      <c r="M57" s="22">
        <f t="shared" si="16"/>
        <v>13486.5</v>
      </c>
      <c r="N57" s="76">
        <f t="shared" si="17"/>
        <v>13486.5</v>
      </c>
      <c r="O57" s="19">
        <v>1</v>
      </c>
      <c r="P57" s="76">
        <f t="shared" si="18"/>
        <v>13486.5</v>
      </c>
      <c r="Q57" s="23">
        <f t="shared" si="19"/>
        <v>0</v>
      </c>
      <c r="S57" s="5"/>
      <c r="T57" s="5"/>
      <c r="U57" s="6"/>
      <c r="V57" s="5"/>
      <c r="W57" s="5"/>
      <c r="X57" s="5"/>
      <c r="Y57" s="5"/>
      <c r="Z57" s="5"/>
      <c r="AA57" s="5"/>
      <c r="AB57" s="5"/>
      <c r="AC57" s="6"/>
      <c r="AD57" s="9"/>
      <c r="AF57" s="5"/>
      <c r="AG57" s="5"/>
      <c r="AH57" s="6"/>
      <c r="AI57" s="5"/>
      <c r="AJ57" s="5"/>
      <c r="AK57" s="5"/>
      <c r="AL57" s="5"/>
      <c r="AM57" s="5"/>
      <c r="AN57" s="5"/>
      <c r="AO57" s="5"/>
      <c r="AP57" s="6"/>
      <c r="AQ57" s="9"/>
    </row>
    <row r="58" spans="1:43" ht="12" customHeight="1" x14ac:dyDescent="0.2">
      <c r="A58" s="19"/>
      <c r="B58" s="20" t="s">
        <v>213</v>
      </c>
      <c r="C58" s="24" t="s">
        <v>223</v>
      </c>
      <c r="D58" s="20" t="s">
        <v>19</v>
      </c>
      <c r="E58" s="20" t="s">
        <v>18</v>
      </c>
      <c r="F58" s="74"/>
      <c r="G58" s="43">
        <f t="shared" si="15"/>
        <v>0</v>
      </c>
      <c r="H58" s="20">
        <v>5994</v>
      </c>
      <c r="I58" s="20"/>
      <c r="J58" s="20">
        <v>0.3</v>
      </c>
      <c r="K58" s="20">
        <v>0.05</v>
      </c>
      <c r="L58" s="20">
        <v>0.8</v>
      </c>
      <c r="M58" s="22">
        <f t="shared" si="16"/>
        <v>12887.100000000002</v>
      </c>
      <c r="N58" s="76">
        <f t="shared" si="17"/>
        <v>12887.1</v>
      </c>
      <c r="O58" s="19">
        <v>1</v>
      </c>
      <c r="P58" s="76">
        <f t="shared" si="18"/>
        <v>12887.1</v>
      </c>
      <c r="Q58" s="23">
        <f t="shared" si="19"/>
        <v>0</v>
      </c>
      <c r="S58" s="5"/>
      <c r="T58" s="5"/>
      <c r="U58" s="6"/>
      <c r="V58" s="5"/>
      <c r="W58" s="5"/>
      <c r="X58" s="5"/>
      <c r="Y58" s="5"/>
      <c r="Z58" s="5"/>
      <c r="AA58" s="5"/>
      <c r="AB58" s="5"/>
      <c r="AC58" s="6"/>
      <c r="AD58" s="9"/>
      <c r="AF58" s="5"/>
      <c r="AG58" s="5"/>
      <c r="AH58" s="6"/>
      <c r="AI58" s="5"/>
      <c r="AJ58" s="5"/>
      <c r="AK58" s="5"/>
      <c r="AL58" s="5"/>
      <c r="AM58" s="5"/>
      <c r="AN58" s="5"/>
      <c r="AO58" s="5"/>
      <c r="AP58" s="6"/>
      <c r="AQ58" s="9"/>
    </row>
    <row r="59" spans="1:43" x14ac:dyDescent="0.2">
      <c r="A59" s="19"/>
      <c r="B59" s="20" t="s">
        <v>30</v>
      </c>
      <c r="C59" s="24" t="s">
        <v>224</v>
      </c>
      <c r="D59" s="20" t="s">
        <v>19</v>
      </c>
      <c r="E59" s="30" t="s">
        <v>17</v>
      </c>
      <c r="F59" s="74"/>
      <c r="G59" s="43">
        <f t="shared" si="15"/>
        <v>0</v>
      </c>
      <c r="H59" s="20">
        <v>5994</v>
      </c>
      <c r="I59" s="20"/>
      <c r="J59" s="20">
        <v>0.3</v>
      </c>
      <c r="K59" s="20">
        <v>0.05</v>
      </c>
      <c r="L59" s="20">
        <v>0.4</v>
      </c>
      <c r="M59" s="22">
        <f t="shared" si="16"/>
        <v>10489.5</v>
      </c>
      <c r="N59" s="76">
        <f t="shared" si="17"/>
        <v>10489.5</v>
      </c>
      <c r="O59" s="19">
        <v>1</v>
      </c>
      <c r="P59" s="76">
        <f t="shared" si="18"/>
        <v>10489.5</v>
      </c>
      <c r="Q59" s="23">
        <f t="shared" si="19"/>
        <v>0</v>
      </c>
      <c r="S59" s="5"/>
      <c r="T59" s="5"/>
      <c r="U59" s="6"/>
      <c r="V59" s="5"/>
      <c r="W59" s="5"/>
      <c r="X59" s="5"/>
      <c r="Y59" s="5"/>
      <c r="Z59" s="5"/>
      <c r="AA59" s="5"/>
      <c r="AB59" s="5"/>
      <c r="AC59" s="6"/>
      <c r="AD59" s="9"/>
      <c r="AF59" s="5"/>
      <c r="AG59" s="5"/>
      <c r="AH59" s="6"/>
      <c r="AI59" s="5"/>
      <c r="AJ59" s="5"/>
      <c r="AK59" s="5"/>
      <c r="AL59" s="5"/>
      <c r="AM59" s="5"/>
      <c r="AN59" s="5"/>
      <c r="AO59" s="5"/>
      <c r="AP59" s="6"/>
      <c r="AQ59" s="9"/>
    </row>
    <row r="60" spans="1:43" x14ac:dyDescent="0.2">
      <c r="A60" s="19"/>
      <c r="B60" s="20" t="s">
        <v>13</v>
      </c>
      <c r="C60" s="24" t="s">
        <v>225</v>
      </c>
      <c r="D60" s="20" t="s">
        <v>19</v>
      </c>
      <c r="E60" s="30" t="s">
        <v>18</v>
      </c>
      <c r="F60" s="74"/>
      <c r="G60" s="43">
        <f t="shared" si="15"/>
        <v>0</v>
      </c>
      <c r="H60" s="20">
        <v>5994</v>
      </c>
      <c r="I60" s="20">
        <v>0.1</v>
      </c>
      <c r="J60" s="20">
        <v>0.3</v>
      </c>
      <c r="K60" s="20">
        <v>0.05</v>
      </c>
      <c r="L60" s="20">
        <v>0.8</v>
      </c>
      <c r="M60" s="22">
        <f t="shared" si="16"/>
        <v>13486.5</v>
      </c>
      <c r="N60" s="76">
        <f t="shared" si="17"/>
        <v>13486.5</v>
      </c>
      <c r="O60" s="19">
        <v>1</v>
      </c>
      <c r="P60" s="76">
        <f t="shared" si="18"/>
        <v>13486.5</v>
      </c>
      <c r="Q60" s="23">
        <f t="shared" si="19"/>
        <v>0</v>
      </c>
      <c r="S60" s="5"/>
      <c r="T60" s="5"/>
      <c r="U60" s="6"/>
      <c r="V60" s="5"/>
      <c r="W60" s="5"/>
      <c r="X60" s="5"/>
      <c r="Y60" s="5"/>
      <c r="Z60" s="5"/>
      <c r="AA60" s="5"/>
      <c r="AB60" s="5"/>
      <c r="AC60" s="6"/>
      <c r="AD60" s="9"/>
      <c r="AF60" s="5"/>
      <c r="AG60" s="5"/>
      <c r="AH60" s="6"/>
      <c r="AI60" s="5"/>
      <c r="AJ60" s="5"/>
      <c r="AK60" s="5"/>
      <c r="AL60" s="5"/>
      <c r="AM60" s="5"/>
      <c r="AN60" s="5"/>
      <c r="AO60" s="5"/>
      <c r="AP60" s="6"/>
      <c r="AQ60" s="9"/>
    </row>
    <row r="61" spans="1:43" x14ac:dyDescent="0.2">
      <c r="A61" s="19"/>
      <c r="B61" s="20" t="s">
        <v>213</v>
      </c>
      <c r="C61" s="24" t="s">
        <v>215</v>
      </c>
      <c r="D61" s="20" t="s">
        <v>19</v>
      </c>
      <c r="E61" s="30" t="s">
        <v>17</v>
      </c>
      <c r="F61" s="74"/>
      <c r="G61" s="20">
        <f t="shared" si="15"/>
        <v>0</v>
      </c>
      <c r="H61" s="20">
        <v>5994</v>
      </c>
      <c r="I61" s="20"/>
      <c r="J61" s="20">
        <v>0.3</v>
      </c>
      <c r="K61" s="20">
        <v>0.05</v>
      </c>
      <c r="L61" s="20">
        <v>0.4</v>
      </c>
      <c r="M61" s="22">
        <f t="shared" si="16"/>
        <v>10489.5</v>
      </c>
      <c r="N61" s="76">
        <f t="shared" si="17"/>
        <v>10489.5</v>
      </c>
      <c r="O61" s="19">
        <v>1</v>
      </c>
      <c r="P61" s="76">
        <f t="shared" ref="P61" si="20">N61*O61</f>
        <v>10489.5</v>
      </c>
      <c r="Q61" s="23">
        <f t="shared" ref="Q61" si="21">P61/18*F61</f>
        <v>0</v>
      </c>
      <c r="S61" s="5"/>
      <c r="T61" s="5"/>
      <c r="U61" s="6"/>
      <c r="V61" s="5"/>
      <c r="W61" s="5"/>
      <c r="X61" s="5"/>
      <c r="Y61" s="5"/>
      <c r="Z61" s="5"/>
      <c r="AA61" s="5"/>
      <c r="AB61" s="5"/>
      <c r="AC61" s="6"/>
      <c r="AD61" s="9"/>
      <c r="AF61" s="5"/>
      <c r="AG61" s="5"/>
      <c r="AH61" s="6"/>
      <c r="AI61" s="5"/>
      <c r="AJ61" s="5"/>
      <c r="AK61" s="5"/>
      <c r="AL61" s="5"/>
      <c r="AM61" s="5"/>
      <c r="AN61" s="5"/>
      <c r="AO61" s="5"/>
      <c r="AP61" s="6"/>
      <c r="AQ61" s="9"/>
    </row>
    <row r="62" spans="1:43" x14ac:dyDescent="0.2">
      <c r="A62" s="19"/>
      <c r="B62" s="20" t="s">
        <v>213</v>
      </c>
      <c r="C62" s="24" t="s">
        <v>226</v>
      </c>
      <c r="D62" s="20" t="s">
        <v>19</v>
      </c>
      <c r="E62" s="30" t="s">
        <v>18</v>
      </c>
      <c r="F62" s="74"/>
      <c r="G62" s="23">
        <f t="shared" ref="G62:G98" si="22">F62/18</f>
        <v>0</v>
      </c>
      <c r="H62" s="20">
        <v>5994</v>
      </c>
      <c r="I62" s="20"/>
      <c r="J62" s="20">
        <v>0.3</v>
      </c>
      <c r="K62" s="20">
        <v>0.05</v>
      </c>
      <c r="L62" s="20">
        <v>0.8</v>
      </c>
      <c r="M62" s="22">
        <f t="shared" ref="M62:M69" si="23">H62*(1+I62+J62+K62+L62)</f>
        <v>12887.100000000002</v>
      </c>
      <c r="N62" s="76">
        <f t="shared" si="17"/>
        <v>12887.1</v>
      </c>
      <c r="O62" s="19">
        <v>1</v>
      </c>
      <c r="P62" s="76">
        <f t="shared" ref="P62:P98" si="24">N62*O62</f>
        <v>12887.1</v>
      </c>
      <c r="Q62" s="23">
        <f t="shared" ref="Q62:Q98" si="25">P62/18*F62</f>
        <v>0</v>
      </c>
      <c r="S62" s="5"/>
      <c r="T62" s="5"/>
      <c r="U62" s="6"/>
      <c r="V62" s="5"/>
      <c r="W62" s="5"/>
      <c r="X62" s="5"/>
      <c r="Y62" s="5"/>
      <c r="Z62" s="5"/>
      <c r="AA62" s="5"/>
      <c r="AB62" s="5"/>
      <c r="AC62" s="6"/>
      <c r="AD62" s="9"/>
      <c r="AF62" s="5"/>
      <c r="AG62" s="5"/>
      <c r="AH62" s="6"/>
      <c r="AI62" s="5"/>
      <c r="AJ62" s="5"/>
      <c r="AK62" s="5"/>
      <c r="AL62" s="5"/>
      <c r="AM62" s="5"/>
      <c r="AN62" s="5"/>
      <c r="AO62" s="5"/>
      <c r="AP62" s="6"/>
      <c r="AQ62" s="9"/>
    </row>
    <row r="63" spans="1:43" ht="25.5" x14ac:dyDescent="0.2">
      <c r="A63" s="19"/>
      <c r="B63" s="28" t="s">
        <v>13</v>
      </c>
      <c r="C63" s="24" t="s">
        <v>227</v>
      </c>
      <c r="D63" s="20" t="s">
        <v>19</v>
      </c>
      <c r="E63" s="20" t="s">
        <v>17</v>
      </c>
      <c r="F63" s="74"/>
      <c r="G63" s="23">
        <f t="shared" si="22"/>
        <v>0</v>
      </c>
      <c r="H63" s="20">
        <v>5994</v>
      </c>
      <c r="I63" s="20">
        <v>0.1</v>
      </c>
      <c r="J63" s="20">
        <v>0.3</v>
      </c>
      <c r="K63" s="20">
        <v>0.05</v>
      </c>
      <c r="L63" s="20">
        <v>0.8</v>
      </c>
      <c r="M63" s="22">
        <f t="shared" si="23"/>
        <v>13486.5</v>
      </c>
      <c r="N63" s="76">
        <f t="shared" si="17"/>
        <v>13486.5</v>
      </c>
      <c r="O63" s="19">
        <v>1</v>
      </c>
      <c r="P63" s="76">
        <f t="shared" si="24"/>
        <v>13486.5</v>
      </c>
      <c r="Q63" s="23">
        <f t="shared" si="25"/>
        <v>0</v>
      </c>
      <c r="S63" s="5"/>
      <c r="T63" s="5"/>
      <c r="U63" s="6"/>
      <c r="V63" s="5"/>
      <c r="W63" s="5"/>
      <c r="X63" s="5"/>
      <c r="Y63" s="5"/>
      <c r="Z63" s="5"/>
      <c r="AA63" s="5"/>
      <c r="AB63" s="5"/>
      <c r="AC63" s="6"/>
      <c r="AD63" s="9"/>
      <c r="AF63" s="5"/>
      <c r="AG63" s="5"/>
      <c r="AH63" s="6"/>
      <c r="AI63" s="5"/>
      <c r="AJ63" s="5"/>
      <c r="AK63" s="5"/>
      <c r="AL63" s="5"/>
      <c r="AM63" s="5"/>
      <c r="AN63" s="5"/>
      <c r="AO63" s="5"/>
      <c r="AP63" s="6"/>
      <c r="AQ63" s="9"/>
    </row>
    <row r="64" spans="1:43" x14ac:dyDescent="0.2">
      <c r="A64" s="19"/>
      <c r="B64" s="20" t="s">
        <v>213</v>
      </c>
      <c r="C64" s="24" t="s">
        <v>228</v>
      </c>
      <c r="D64" s="20" t="s">
        <v>19</v>
      </c>
      <c r="E64" s="20" t="s">
        <v>18</v>
      </c>
      <c r="F64" s="74"/>
      <c r="G64" s="23">
        <f t="shared" si="22"/>
        <v>0</v>
      </c>
      <c r="H64" s="20">
        <v>5994</v>
      </c>
      <c r="I64" s="20"/>
      <c r="J64" s="20">
        <v>0.3</v>
      </c>
      <c r="K64" s="20">
        <v>0.05</v>
      </c>
      <c r="L64" s="20">
        <v>0.8</v>
      </c>
      <c r="M64" s="22">
        <f t="shared" si="23"/>
        <v>12887.100000000002</v>
      </c>
      <c r="N64" s="76">
        <f t="shared" si="17"/>
        <v>12887.1</v>
      </c>
      <c r="O64" s="19">
        <v>1</v>
      </c>
      <c r="P64" s="76">
        <f t="shared" si="24"/>
        <v>12887.1</v>
      </c>
      <c r="Q64" s="23">
        <f t="shared" si="25"/>
        <v>0</v>
      </c>
      <c r="S64" s="11"/>
      <c r="T64" s="5"/>
      <c r="U64" s="6"/>
      <c r="V64" s="5"/>
      <c r="W64" s="5"/>
      <c r="X64" s="5"/>
      <c r="Y64" s="5"/>
      <c r="Z64" s="5"/>
      <c r="AA64" s="5"/>
      <c r="AB64" s="5"/>
      <c r="AC64" s="6"/>
      <c r="AD64" s="9"/>
      <c r="AF64" s="5"/>
      <c r="AG64" s="5"/>
      <c r="AH64" s="6"/>
      <c r="AI64" s="5"/>
      <c r="AJ64" s="5"/>
      <c r="AK64" s="5"/>
      <c r="AL64" s="5"/>
      <c r="AM64" s="5"/>
      <c r="AN64" s="5"/>
      <c r="AO64" s="5"/>
      <c r="AP64" s="6"/>
      <c r="AQ64" s="9"/>
    </row>
    <row r="65" spans="1:43" x14ac:dyDescent="0.2">
      <c r="A65" s="19"/>
      <c r="B65" s="20" t="s">
        <v>13</v>
      </c>
      <c r="C65" s="24" t="s">
        <v>229</v>
      </c>
      <c r="D65" s="20" t="s">
        <v>19</v>
      </c>
      <c r="E65" s="20" t="s">
        <v>17</v>
      </c>
      <c r="F65" s="74"/>
      <c r="G65" s="23">
        <f t="shared" si="22"/>
        <v>0</v>
      </c>
      <c r="H65" s="20">
        <v>5994</v>
      </c>
      <c r="I65" s="20">
        <v>0.1</v>
      </c>
      <c r="J65" s="20">
        <v>0.3</v>
      </c>
      <c r="K65" s="20">
        <v>0.05</v>
      </c>
      <c r="L65" s="20">
        <v>0.4</v>
      </c>
      <c r="M65" s="22">
        <f t="shared" si="23"/>
        <v>11088.9</v>
      </c>
      <c r="N65" s="76">
        <f t="shared" si="17"/>
        <v>11088.9</v>
      </c>
      <c r="O65" s="19">
        <v>1</v>
      </c>
      <c r="P65" s="76">
        <f t="shared" si="24"/>
        <v>11088.9</v>
      </c>
      <c r="Q65" s="23">
        <f t="shared" si="25"/>
        <v>0</v>
      </c>
      <c r="S65" s="5"/>
      <c r="T65" s="5"/>
      <c r="U65" s="6"/>
      <c r="V65" s="5"/>
      <c r="W65" s="5"/>
      <c r="X65" s="5"/>
      <c r="Y65" s="5"/>
      <c r="Z65" s="5"/>
      <c r="AA65" s="5"/>
      <c r="AB65" s="5"/>
      <c r="AC65" s="6"/>
      <c r="AD65" s="9"/>
      <c r="AF65" s="5"/>
      <c r="AG65" s="5"/>
      <c r="AH65" s="6"/>
      <c r="AI65" s="5"/>
      <c r="AJ65" s="5"/>
      <c r="AK65" s="5"/>
      <c r="AL65" s="5"/>
      <c r="AM65" s="5"/>
      <c r="AN65" s="5"/>
      <c r="AO65" s="5"/>
      <c r="AP65" s="6"/>
      <c r="AQ65" s="9"/>
    </row>
    <row r="66" spans="1:43" x14ac:dyDescent="0.2">
      <c r="A66" s="19"/>
      <c r="B66" s="20" t="s">
        <v>13</v>
      </c>
      <c r="C66" s="24" t="s">
        <v>230</v>
      </c>
      <c r="D66" s="20" t="s">
        <v>19</v>
      </c>
      <c r="E66" s="20" t="s">
        <v>18</v>
      </c>
      <c r="F66" s="74"/>
      <c r="G66" s="23">
        <f t="shared" si="22"/>
        <v>0</v>
      </c>
      <c r="H66" s="20">
        <v>5994</v>
      </c>
      <c r="I66" s="20">
        <v>0.1</v>
      </c>
      <c r="J66" s="20">
        <v>0.3</v>
      </c>
      <c r="K66" s="20">
        <v>0.05</v>
      </c>
      <c r="L66" s="20">
        <v>0.8</v>
      </c>
      <c r="M66" s="22">
        <f t="shared" si="23"/>
        <v>13486.5</v>
      </c>
      <c r="N66" s="76">
        <f t="shared" si="17"/>
        <v>13486.5</v>
      </c>
      <c r="O66" s="19">
        <v>1</v>
      </c>
      <c r="P66" s="76">
        <f t="shared" si="24"/>
        <v>13486.5</v>
      </c>
      <c r="Q66" s="23">
        <f t="shared" si="25"/>
        <v>0</v>
      </c>
      <c r="S66" s="5"/>
      <c r="T66" s="5"/>
      <c r="U66" s="6"/>
      <c r="V66" s="5"/>
      <c r="W66" s="5"/>
      <c r="X66" s="5"/>
      <c r="Y66" s="5"/>
      <c r="Z66" s="5"/>
      <c r="AA66" s="5"/>
      <c r="AB66" s="5"/>
      <c r="AC66" s="6"/>
      <c r="AD66" s="9"/>
      <c r="AF66" s="5"/>
      <c r="AG66" s="5"/>
      <c r="AH66" s="6"/>
      <c r="AI66" s="5"/>
      <c r="AJ66" s="5"/>
      <c r="AK66" s="5"/>
      <c r="AL66" s="5"/>
      <c r="AM66" s="5"/>
      <c r="AN66" s="5"/>
      <c r="AO66" s="5"/>
      <c r="AP66" s="6"/>
      <c r="AQ66" s="9"/>
    </row>
    <row r="67" spans="1:43" x14ac:dyDescent="0.2">
      <c r="A67" s="19"/>
      <c r="B67" s="20" t="s">
        <v>13</v>
      </c>
      <c r="C67" s="24" t="s">
        <v>231</v>
      </c>
      <c r="D67" s="20" t="s">
        <v>19</v>
      </c>
      <c r="E67" s="20" t="s">
        <v>18</v>
      </c>
      <c r="F67" s="74"/>
      <c r="G67" s="23">
        <f t="shared" si="22"/>
        <v>0</v>
      </c>
      <c r="H67" s="20">
        <v>5994</v>
      </c>
      <c r="I67" s="20">
        <v>0.1</v>
      </c>
      <c r="J67" s="20">
        <v>0.3</v>
      </c>
      <c r="K67" s="20">
        <v>0.05</v>
      </c>
      <c r="L67" s="20">
        <v>0.8</v>
      </c>
      <c r="M67" s="22">
        <f t="shared" si="23"/>
        <v>13486.5</v>
      </c>
      <c r="N67" s="76">
        <f t="shared" si="17"/>
        <v>13486.5</v>
      </c>
      <c r="O67" s="19">
        <v>1</v>
      </c>
      <c r="P67" s="76">
        <f t="shared" si="24"/>
        <v>13486.5</v>
      </c>
      <c r="Q67" s="23">
        <f t="shared" si="25"/>
        <v>0</v>
      </c>
      <c r="S67" s="5"/>
      <c r="T67" s="5"/>
      <c r="U67" s="6"/>
      <c r="V67" s="5"/>
      <c r="W67" s="5"/>
      <c r="X67" s="5"/>
      <c r="Y67" s="5"/>
      <c r="Z67" s="5"/>
      <c r="AA67" s="5"/>
      <c r="AB67" s="5"/>
      <c r="AC67" s="6"/>
      <c r="AD67" s="9"/>
      <c r="AF67" s="5"/>
      <c r="AG67" s="5"/>
      <c r="AH67" s="6"/>
      <c r="AI67" s="5"/>
      <c r="AJ67" s="5"/>
      <c r="AK67" s="5"/>
      <c r="AL67" s="5"/>
      <c r="AM67" s="5"/>
      <c r="AN67" s="5"/>
      <c r="AO67" s="5"/>
      <c r="AP67" s="6"/>
      <c r="AQ67" s="9"/>
    </row>
    <row r="68" spans="1:43" x14ac:dyDescent="0.2">
      <c r="A68" s="19"/>
      <c r="B68" s="20" t="s">
        <v>13</v>
      </c>
      <c r="C68" s="24" t="s">
        <v>232</v>
      </c>
      <c r="D68" s="20" t="s">
        <v>19</v>
      </c>
      <c r="E68" s="20" t="s">
        <v>18</v>
      </c>
      <c r="F68" s="74"/>
      <c r="G68" s="23">
        <f t="shared" si="22"/>
        <v>0</v>
      </c>
      <c r="H68" s="20">
        <v>5994</v>
      </c>
      <c r="I68" s="20">
        <v>0.1</v>
      </c>
      <c r="J68" s="20">
        <v>0.3</v>
      </c>
      <c r="K68" s="20">
        <v>0.05</v>
      </c>
      <c r="L68" s="20">
        <v>0.8</v>
      </c>
      <c r="M68" s="22">
        <f t="shared" si="23"/>
        <v>13486.5</v>
      </c>
      <c r="N68" s="76">
        <f t="shared" si="17"/>
        <v>13486.5</v>
      </c>
      <c r="O68" s="19">
        <v>1</v>
      </c>
      <c r="P68" s="76">
        <f t="shared" si="24"/>
        <v>13486.5</v>
      </c>
      <c r="Q68" s="23">
        <f t="shared" si="25"/>
        <v>0</v>
      </c>
      <c r="S68" s="5"/>
      <c r="T68" s="5"/>
      <c r="U68" s="6"/>
      <c r="V68" s="5"/>
      <c r="W68" s="5"/>
      <c r="X68" s="5"/>
      <c r="Y68" s="5"/>
      <c r="Z68" s="5"/>
      <c r="AA68" s="5"/>
      <c r="AB68" s="5"/>
      <c r="AC68" s="6"/>
      <c r="AD68" s="9"/>
      <c r="AF68" s="5"/>
      <c r="AG68" s="5"/>
      <c r="AH68" s="6"/>
      <c r="AI68" s="5"/>
      <c r="AJ68" s="5"/>
      <c r="AK68" s="5"/>
      <c r="AL68" s="5"/>
      <c r="AM68" s="5"/>
      <c r="AN68" s="5"/>
      <c r="AO68" s="5"/>
      <c r="AP68" s="6"/>
      <c r="AQ68" s="9"/>
    </row>
    <row r="69" spans="1:43" ht="13.5" customHeight="1" x14ac:dyDescent="0.2">
      <c r="A69" s="19"/>
      <c r="B69" s="20" t="s">
        <v>13</v>
      </c>
      <c r="C69" s="24" t="s">
        <v>216</v>
      </c>
      <c r="D69" s="20" t="s">
        <v>19</v>
      </c>
      <c r="E69" s="20" t="s">
        <v>18</v>
      </c>
      <c r="F69" s="74"/>
      <c r="G69" s="23">
        <f t="shared" si="22"/>
        <v>0</v>
      </c>
      <c r="H69" s="20">
        <v>5994</v>
      </c>
      <c r="I69" s="20">
        <v>0.1</v>
      </c>
      <c r="J69" s="20">
        <v>0.3</v>
      </c>
      <c r="K69" s="20">
        <v>0.05</v>
      </c>
      <c r="L69" s="20">
        <v>0.8</v>
      </c>
      <c r="M69" s="22">
        <f t="shared" si="23"/>
        <v>13486.5</v>
      </c>
      <c r="N69" s="76">
        <f t="shared" si="17"/>
        <v>13486.5</v>
      </c>
      <c r="O69" s="19">
        <v>1</v>
      </c>
      <c r="P69" s="76">
        <f t="shared" si="24"/>
        <v>13486.5</v>
      </c>
      <c r="Q69" s="23">
        <f t="shared" si="25"/>
        <v>0</v>
      </c>
      <c r="S69" s="5"/>
      <c r="T69" s="5"/>
      <c r="U69" s="6"/>
      <c r="V69" s="5"/>
      <c r="W69" s="5"/>
      <c r="X69" s="5"/>
      <c r="Y69" s="5"/>
      <c r="Z69" s="5"/>
      <c r="AA69" s="5"/>
      <c r="AB69" s="5"/>
      <c r="AC69" s="6"/>
      <c r="AD69" s="9"/>
      <c r="AF69" s="5"/>
      <c r="AG69" s="5"/>
      <c r="AH69" s="6"/>
      <c r="AI69" s="5"/>
      <c r="AJ69" s="5"/>
      <c r="AK69" s="5"/>
      <c r="AL69" s="5"/>
      <c r="AM69" s="5"/>
      <c r="AN69" s="5"/>
      <c r="AO69" s="5"/>
      <c r="AP69" s="6"/>
      <c r="AQ69" s="9"/>
    </row>
    <row r="70" spans="1:43" x14ac:dyDescent="0.2">
      <c r="A70" s="19"/>
      <c r="B70" s="20" t="s">
        <v>13</v>
      </c>
      <c r="C70" s="25" t="s">
        <v>234</v>
      </c>
      <c r="D70" s="20" t="s">
        <v>19</v>
      </c>
      <c r="E70" s="20" t="s">
        <v>17</v>
      </c>
      <c r="F70" s="74"/>
      <c r="G70" s="23">
        <f t="shared" si="22"/>
        <v>0</v>
      </c>
      <c r="H70" s="20">
        <v>5994</v>
      </c>
      <c r="I70" s="20">
        <v>0.1</v>
      </c>
      <c r="J70" s="20">
        <v>0.1</v>
      </c>
      <c r="K70" s="20">
        <v>0.05</v>
      </c>
      <c r="L70" s="20">
        <v>0.4</v>
      </c>
      <c r="M70" s="22">
        <f t="shared" ref="M70:M82" si="26">H70*(1+I70+J70+K70+L70)</f>
        <v>9890.1000000000022</v>
      </c>
      <c r="N70" s="76">
        <f t="shared" si="17"/>
        <v>9890.1</v>
      </c>
      <c r="O70" s="19">
        <v>1</v>
      </c>
      <c r="P70" s="76">
        <f t="shared" si="24"/>
        <v>9890.1</v>
      </c>
      <c r="Q70" s="23">
        <f t="shared" si="25"/>
        <v>0</v>
      </c>
      <c r="S70" s="5"/>
      <c r="T70" s="5"/>
      <c r="U70" s="6"/>
      <c r="V70" s="5"/>
      <c r="W70" s="5"/>
      <c r="X70" s="5"/>
      <c r="Y70" s="5"/>
      <c r="Z70" s="5"/>
      <c r="AA70" s="5"/>
      <c r="AB70" s="5"/>
      <c r="AC70" s="6"/>
      <c r="AD70" s="9"/>
      <c r="AF70" s="5"/>
      <c r="AG70" s="5"/>
      <c r="AH70" s="6"/>
      <c r="AI70" s="5"/>
      <c r="AJ70" s="5"/>
      <c r="AK70" s="5"/>
      <c r="AL70" s="5"/>
      <c r="AM70" s="5"/>
      <c r="AN70" s="5"/>
      <c r="AO70" s="5"/>
      <c r="AP70" s="6"/>
      <c r="AQ70" s="9"/>
    </row>
    <row r="71" spans="1:43" x14ac:dyDescent="0.2">
      <c r="A71" s="19"/>
      <c r="B71" s="20" t="s">
        <v>30</v>
      </c>
      <c r="C71" s="24" t="s">
        <v>233</v>
      </c>
      <c r="D71" s="20" t="s">
        <v>19</v>
      </c>
      <c r="E71" s="20" t="s">
        <v>17</v>
      </c>
      <c r="F71" s="74"/>
      <c r="G71" s="23">
        <f t="shared" si="22"/>
        <v>0</v>
      </c>
      <c r="H71" s="20">
        <v>5994</v>
      </c>
      <c r="I71" s="20"/>
      <c r="J71" s="20">
        <v>0.3</v>
      </c>
      <c r="K71" s="20">
        <v>0.05</v>
      </c>
      <c r="L71" s="20">
        <v>0.4</v>
      </c>
      <c r="M71" s="22">
        <f t="shared" si="26"/>
        <v>10489.5</v>
      </c>
      <c r="N71" s="76">
        <f t="shared" si="17"/>
        <v>10489.5</v>
      </c>
      <c r="O71" s="19">
        <v>1</v>
      </c>
      <c r="P71" s="76">
        <f t="shared" si="24"/>
        <v>10489.5</v>
      </c>
      <c r="Q71" s="23">
        <f t="shared" si="25"/>
        <v>0</v>
      </c>
      <c r="S71" s="5"/>
      <c r="T71" s="5"/>
      <c r="U71" s="6"/>
      <c r="V71" s="5"/>
      <c r="W71" s="5"/>
      <c r="X71" s="5"/>
      <c r="Y71" s="5"/>
      <c r="Z71" s="5"/>
      <c r="AA71" s="5"/>
      <c r="AB71" s="5"/>
      <c r="AC71" s="6"/>
      <c r="AD71" s="9"/>
      <c r="AF71" s="5"/>
      <c r="AG71" s="5"/>
      <c r="AH71" s="6"/>
      <c r="AI71" s="5"/>
      <c r="AJ71" s="5"/>
      <c r="AK71" s="5"/>
      <c r="AL71" s="5"/>
      <c r="AM71" s="5"/>
      <c r="AN71" s="5"/>
      <c r="AO71" s="5"/>
      <c r="AP71" s="6"/>
      <c r="AQ71" s="9"/>
    </row>
    <row r="72" spans="1:43" x14ac:dyDescent="0.2">
      <c r="A72" s="19"/>
      <c r="B72" s="20" t="s">
        <v>13</v>
      </c>
      <c r="C72" s="24" t="s">
        <v>235</v>
      </c>
      <c r="D72" s="20" t="s">
        <v>19</v>
      </c>
      <c r="E72" s="20" t="s">
        <v>18</v>
      </c>
      <c r="F72" s="74"/>
      <c r="G72" s="23">
        <f t="shared" si="22"/>
        <v>0</v>
      </c>
      <c r="H72" s="20">
        <v>5994</v>
      </c>
      <c r="I72" s="20">
        <v>0.1</v>
      </c>
      <c r="J72" s="20">
        <v>0.3</v>
      </c>
      <c r="K72" s="20">
        <v>0.05</v>
      </c>
      <c r="L72" s="20">
        <v>0.8</v>
      </c>
      <c r="M72" s="22">
        <f t="shared" si="26"/>
        <v>13486.5</v>
      </c>
      <c r="N72" s="76">
        <f t="shared" si="17"/>
        <v>13486.5</v>
      </c>
      <c r="O72" s="19">
        <v>1</v>
      </c>
      <c r="P72" s="76">
        <f t="shared" si="24"/>
        <v>13486.5</v>
      </c>
      <c r="Q72" s="23">
        <f t="shared" si="25"/>
        <v>0</v>
      </c>
      <c r="S72" s="5"/>
      <c r="T72" s="5"/>
      <c r="U72" s="6"/>
      <c r="V72" s="5"/>
      <c r="W72" s="5"/>
      <c r="X72" s="5"/>
      <c r="Y72" s="5"/>
      <c r="Z72" s="5"/>
      <c r="AA72" s="5"/>
      <c r="AB72" s="5"/>
      <c r="AC72" s="6"/>
      <c r="AD72" s="9"/>
      <c r="AF72" s="5"/>
      <c r="AG72" s="5"/>
      <c r="AH72" s="6"/>
      <c r="AI72" s="5"/>
      <c r="AJ72" s="5"/>
      <c r="AK72" s="5"/>
      <c r="AL72" s="5"/>
      <c r="AM72" s="5"/>
      <c r="AN72" s="5"/>
      <c r="AO72" s="5"/>
      <c r="AP72" s="6"/>
      <c r="AQ72" s="9"/>
    </row>
    <row r="73" spans="1:43" x14ac:dyDescent="0.2">
      <c r="A73" s="19"/>
      <c r="B73" s="20" t="s">
        <v>13</v>
      </c>
      <c r="C73" s="24" t="s">
        <v>236</v>
      </c>
      <c r="D73" s="20" t="s">
        <v>19</v>
      </c>
      <c r="E73" s="20" t="s">
        <v>206</v>
      </c>
      <c r="F73" s="74"/>
      <c r="G73" s="23">
        <f t="shared" si="22"/>
        <v>0</v>
      </c>
      <c r="H73" s="20">
        <v>5994</v>
      </c>
      <c r="I73" s="20">
        <v>0.1</v>
      </c>
      <c r="J73" s="20">
        <v>0.3</v>
      </c>
      <c r="K73" s="20">
        <v>0.05</v>
      </c>
      <c r="L73" s="20"/>
      <c r="M73" s="22">
        <f t="shared" si="26"/>
        <v>8691.3000000000011</v>
      </c>
      <c r="N73" s="76">
        <f t="shared" si="17"/>
        <v>8691.2999999999993</v>
      </c>
      <c r="O73" s="19">
        <v>1</v>
      </c>
      <c r="P73" s="76">
        <f t="shared" si="24"/>
        <v>8691.2999999999993</v>
      </c>
      <c r="Q73" s="23">
        <f t="shared" si="25"/>
        <v>0</v>
      </c>
      <c r="S73" s="5"/>
      <c r="T73" s="5"/>
      <c r="U73" s="6"/>
      <c r="V73" s="5"/>
      <c r="W73" s="5"/>
      <c r="X73" s="5"/>
      <c r="Y73" s="5"/>
      <c r="Z73" s="5"/>
      <c r="AA73" s="5"/>
      <c r="AB73" s="5"/>
      <c r="AC73" s="6"/>
      <c r="AD73" s="9"/>
      <c r="AF73" s="5"/>
      <c r="AG73" s="5"/>
      <c r="AH73" s="6"/>
      <c r="AI73" s="5"/>
      <c r="AJ73" s="5"/>
      <c r="AK73" s="5"/>
      <c r="AL73" s="5"/>
      <c r="AM73" s="5"/>
      <c r="AN73" s="5"/>
      <c r="AO73" s="5"/>
      <c r="AP73" s="6"/>
      <c r="AQ73" s="9"/>
    </row>
    <row r="74" spans="1:43" ht="25.5" x14ac:dyDescent="0.2">
      <c r="A74" s="19"/>
      <c r="B74" s="28" t="s">
        <v>13</v>
      </c>
      <c r="C74" s="24" t="s">
        <v>237</v>
      </c>
      <c r="D74" s="20" t="s">
        <v>19</v>
      </c>
      <c r="E74" s="20" t="s">
        <v>18</v>
      </c>
      <c r="F74" s="74"/>
      <c r="G74" s="23">
        <f t="shared" si="22"/>
        <v>0</v>
      </c>
      <c r="H74" s="20">
        <v>5994</v>
      </c>
      <c r="I74" s="20">
        <v>0.1</v>
      </c>
      <c r="J74" s="20">
        <v>0.3</v>
      </c>
      <c r="K74" s="20">
        <v>0.05</v>
      </c>
      <c r="L74" s="20">
        <v>0.8</v>
      </c>
      <c r="M74" s="22">
        <f t="shared" si="26"/>
        <v>13486.5</v>
      </c>
      <c r="N74" s="76">
        <f t="shared" si="17"/>
        <v>13486.5</v>
      </c>
      <c r="O74" s="19">
        <v>1</v>
      </c>
      <c r="P74" s="76">
        <f t="shared" si="24"/>
        <v>13486.5</v>
      </c>
      <c r="Q74" s="23">
        <f t="shared" si="25"/>
        <v>0</v>
      </c>
      <c r="S74" s="5"/>
      <c r="T74" s="5"/>
      <c r="U74" s="6"/>
      <c r="V74" s="5"/>
      <c r="W74" s="5"/>
      <c r="X74" s="5"/>
      <c r="Y74" s="5"/>
      <c r="Z74" s="5"/>
      <c r="AA74" s="5"/>
      <c r="AB74" s="5"/>
      <c r="AC74" s="6"/>
      <c r="AD74" s="9"/>
      <c r="AF74" s="5"/>
      <c r="AG74" s="5"/>
      <c r="AH74" s="6"/>
      <c r="AI74" s="5"/>
      <c r="AJ74" s="5"/>
      <c r="AK74" s="5"/>
      <c r="AL74" s="5"/>
      <c r="AM74" s="5"/>
      <c r="AN74" s="5"/>
      <c r="AO74" s="5"/>
      <c r="AP74" s="6"/>
      <c r="AQ74" s="9"/>
    </row>
    <row r="75" spans="1:43" x14ac:dyDescent="0.2">
      <c r="A75" s="19"/>
      <c r="B75" s="20" t="s">
        <v>13</v>
      </c>
      <c r="C75" s="24" t="s">
        <v>238</v>
      </c>
      <c r="D75" s="20" t="s">
        <v>19</v>
      </c>
      <c r="E75" s="20" t="s">
        <v>17</v>
      </c>
      <c r="F75" s="74"/>
      <c r="G75" s="23">
        <f t="shared" si="22"/>
        <v>0</v>
      </c>
      <c r="H75" s="20">
        <v>5994</v>
      </c>
      <c r="I75" s="20">
        <v>0.1</v>
      </c>
      <c r="J75" s="20">
        <v>0.3</v>
      </c>
      <c r="K75" s="20">
        <v>0.05</v>
      </c>
      <c r="L75" s="20">
        <v>0.4</v>
      </c>
      <c r="M75" s="22">
        <f t="shared" si="26"/>
        <v>11088.9</v>
      </c>
      <c r="N75" s="76">
        <f t="shared" si="17"/>
        <v>11088.9</v>
      </c>
      <c r="O75" s="19">
        <v>1</v>
      </c>
      <c r="P75" s="76">
        <f t="shared" si="24"/>
        <v>11088.9</v>
      </c>
      <c r="Q75" s="23">
        <f t="shared" si="25"/>
        <v>0</v>
      </c>
      <c r="S75" s="5"/>
      <c r="T75" s="5"/>
      <c r="U75" s="6"/>
      <c r="V75" s="5"/>
      <c r="W75" s="5"/>
      <c r="X75" s="5"/>
      <c r="Y75" s="5"/>
      <c r="Z75" s="5"/>
      <c r="AA75" s="5"/>
      <c r="AB75" s="5"/>
      <c r="AC75" s="6"/>
      <c r="AD75" s="9"/>
      <c r="AF75" s="5"/>
      <c r="AG75" s="5"/>
      <c r="AH75" s="6"/>
      <c r="AI75" s="5"/>
      <c r="AJ75" s="5"/>
      <c r="AK75" s="5"/>
      <c r="AL75" s="5"/>
      <c r="AM75" s="5"/>
      <c r="AN75" s="5"/>
      <c r="AO75" s="5"/>
      <c r="AP75" s="6"/>
      <c r="AQ75" s="9"/>
    </row>
    <row r="76" spans="1:43" x14ac:dyDescent="0.2">
      <c r="A76" s="19"/>
      <c r="B76" s="20" t="s">
        <v>13</v>
      </c>
      <c r="C76" s="24" t="s">
        <v>239</v>
      </c>
      <c r="D76" s="20" t="s">
        <v>19</v>
      </c>
      <c r="E76" s="20" t="s">
        <v>18</v>
      </c>
      <c r="F76" s="74"/>
      <c r="G76" s="23">
        <f t="shared" si="22"/>
        <v>0</v>
      </c>
      <c r="H76" s="20">
        <v>5994</v>
      </c>
      <c r="I76" s="20">
        <v>0.1</v>
      </c>
      <c r="J76" s="20">
        <v>0.3</v>
      </c>
      <c r="K76" s="20">
        <v>0.05</v>
      </c>
      <c r="L76" s="20">
        <v>0.8</v>
      </c>
      <c r="M76" s="22">
        <f t="shared" si="26"/>
        <v>13486.5</v>
      </c>
      <c r="N76" s="76">
        <f t="shared" si="17"/>
        <v>13486.5</v>
      </c>
      <c r="O76" s="19">
        <v>1</v>
      </c>
      <c r="P76" s="76">
        <f t="shared" si="24"/>
        <v>13486.5</v>
      </c>
      <c r="Q76" s="23">
        <f t="shared" si="25"/>
        <v>0</v>
      </c>
      <c r="S76" s="5"/>
      <c r="T76" s="5"/>
      <c r="U76" s="6"/>
      <c r="V76" s="5"/>
      <c r="W76" s="5"/>
      <c r="X76" s="5"/>
      <c r="Y76" s="5"/>
      <c r="Z76" s="5"/>
      <c r="AA76" s="5"/>
      <c r="AB76" s="5"/>
      <c r="AC76" s="6"/>
      <c r="AD76" s="9"/>
      <c r="AF76" s="5"/>
      <c r="AG76" s="5"/>
      <c r="AH76" s="6"/>
      <c r="AI76" s="5"/>
      <c r="AJ76" s="5"/>
      <c r="AK76" s="5"/>
      <c r="AL76" s="5"/>
      <c r="AM76" s="5"/>
      <c r="AN76" s="5"/>
      <c r="AO76" s="5"/>
      <c r="AP76" s="6"/>
      <c r="AQ76" s="9"/>
    </row>
    <row r="77" spans="1:43" x14ac:dyDescent="0.2">
      <c r="A77" s="19"/>
      <c r="B77" s="20" t="s">
        <v>13</v>
      </c>
      <c r="C77" s="24" t="s">
        <v>240</v>
      </c>
      <c r="D77" s="20" t="s">
        <v>19</v>
      </c>
      <c r="E77" s="20" t="s">
        <v>17</v>
      </c>
      <c r="F77" s="74"/>
      <c r="G77" s="23">
        <f t="shared" si="22"/>
        <v>0</v>
      </c>
      <c r="H77" s="20">
        <v>5994</v>
      </c>
      <c r="I77" s="20">
        <v>0.1</v>
      </c>
      <c r="J77" s="20">
        <v>0.3</v>
      </c>
      <c r="K77" s="20">
        <v>0.05</v>
      </c>
      <c r="L77" s="20">
        <v>0.4</v>
      </c>
      <c r="M77" s="22">
        <f t="shared" si="26"/>
        <v>11088.9</v>
      </c>
      <c r="N77" s="76">
        <f t="shared" si="17"/>
        <v>11088.9</v>
      </c>
      <c r="O77" s="19">
        <v>1</v>
      </c>
      <c r="P77" s="76">
        <f t="shared" si="24"/>
        <v>11088.9</v>
      </c>
      <c r="Q77" s="23">
        <f t="shared" si="25"/>
        <v>0</v>
      </c>
      <c r="S77" s="5"/>
      <c r="T77" s="5"/>
      <c r="U77" s="6"/>
      <c r="V77" s="5"/>
      <c r="W77" s="5"/>
      <c r="X77" s="5"/>
      <c r="Y77" s="5"/>
      <c r="Z77" s="5"/>
      <c r="AA77" s="5"/>
      <c r="AB77" s="5"/>
      <c r="AC77" s="6"/>
      <c r="AD77" s="9"/>
      <c r="AF77" s="5"/>
      <c r="AG77" s="5"/>
      <c r="AH77" s="6"/>
      <c r="AI77" s="5"/>
      <c r="AJ77" s="5"/>
      <c r="AK77" s="5"/>
      <c r="AL77" s="5"/>
      <c r="AM77" s="5"/>
      <c r="AN77" s="5"/>
      <c r="AO77" s="5"/>
      <c r="AP77" s="6"/>
      <c r="AQ77" s="9"/>
    </row>
    <row r="78" spans="1:43" x14ac:dyDescent="0.2">
      <c r="A78" s="19"/>
      <c r="B78" s="20" t="s">
        <v>13</v>
      </c>
      <c r="C78" s="24" t="s">
        <v>241</v>
      </c>
      <c r="D78" s="20" t="s">
        <v>19</v>
      </c>
      <c r="E78" s="20" t="s">
        <v>18</v>
      </c>
      <c r="F78" s="74"/>
      <c r="G78" s="23">
        <f t="shared" si="22"/>
        <v>0</v>
      </c>
      <c r="H78" s="20">
        <v>5994</v>
      </c>
      <c r="I78" s="20">
        <v>0.1</v>
      </c>
      <c r="J78" s="20">
        <v>0.3</v>
      </c>
      <c r="K78" s="20">
        <v>0.05</v>
      </c>
      <c r="L78" s="20">
        <v>0.8</v>
      </c>
      <c r="M78" s="22">
        <f t="shared" si="26"/>
        <v>13486.5</v>
      </c>
      <c r="N78" s="76">
        <f t="shared" si="17"/>
        <v>13486.5</v>
      </c>
      <c r="O78" s="19">
        <v>1</v>
      </c>
      <c r="P78" s="76">
        <f t="shared" si="24"/>
        <v>13486.5</v>
      </c>
      <c r="Q78" s="23">
        <f t="shared" si="25"/>
        <v>0</v>
      </c>
      <c r="S78" s="5"/>
      <c r="T78" s="5"/>
      <c r="U78" s="6"/>
      <c r="V78" s="5"/>
      <c r="W78" s="5"/>
      <c r="X78" s="5"/>
      <c r="Y78" s="5"/>
      <c r="Z78" s="5"/>
      <c r="AA78" s="5"/>
      <c r="AB78" s="5"/>
      <c r="AC78" s="6"/>
      <c r="AD78" s="9"/>
      <c r="AF78" s="5"/>
      <c r="AG78" s="5"/>
      <c r="AH78" s="6"/>
      <c r="AI78" s="5"/>
      <c r="AJ78" s="5"/>
      <c r="AK78" s="5"/>
      <c r="AL78" s="5"/>
      <c r="AM78" s="5"/>
      <c r="AN78" s="5"/>
      <c r="AO78" s="5"/>
      <c r="AP78" s="6"/>
      <c r="AQ78" s="9"/>
    </row>
    <row r="79" spans="1:43" x14ac:dyDescent="0.2">
      <c r="A79" s="19"/>
      <c r="B79" s="20" t="s">
        <v>13</v>
      </c>
      <c r="C79" s="24" t="s">
        <v>242</v>
      </c>
      <c r="D79" s="20" t="s">
        <v>19</v>
      </c>
      <c r="E79" s="20" t="s">
        <v>18</v>
      </c>
      <c r="F79" s="74"/>
      <c r="G79" s="23">
        <f t="shared" si="22"/>
        <v>0</v>
      </c>
      <c r="H79" s="20">
        <v>5994</v>
      </c>
      <c r="I79" s="20">
        <v>0.1</v>
      </c>
      <c r="J79" s="20">
        <v>0.3</v>
      </c>
      <c r="K79" s="20">
        <v>0.05</v>
      </c>
      <c r="L79" s="20">
        <v>0.8</v>
      </c>
      <c r="M79" s="22">
        <f t="shared" si="26"/>
        <v>13486.5</v>
      </c>
      <c r="N79" s="76">
        <f t="shared" si="17"/>
        <v>13486.5</v>
      </c>
      <c r="O79" s="19">
        <v>1</v>
      </c>
      <c r="P79" s="76">
        <f t="shared" si="24"/>
        <v>13486.5</v>
      </c>
      <c r="Q79" s="23">
        <f t="shared" si="25"/>
        <v>0</v>
      </c>
      <c r="S79" s="5"/>
      <c r="T79" s="5"/>
      <c r="U79" s="6"/>
      <c r="V79" s="5"/>
      <c r="W79" s="5"/>
      <c r="X79" s="5"/>
      <c r="Y79" s="5"/>
      <c r="Z79" s="5"/>
      <c r="AA79" s="5"/>
      <c r="AB79" s="5"/>
      <c r="AC79" s="6"/>
      <c r="AD79" s="9"/>
      <c r="AF79" s="5"/>
      <c r="AG79" s="5"/>
      <c r="AH79" s="6"/>
      <c r="AI79" s="5"/>
      <c r="AJ79" s="5"/>
      <c r="AK79" s="5"/>
      <c r="AL79" s="5"/>
      <c r="AM79" s="5"/>
      <c r="AN79" s="5"/>
      <c r="AO79" s="5"/>
      <c r="AP79" s="6"/>
      <c r="AQ79" s="9"/>
    </row>
    <row r="80" spans="1:43" x14ac:dyDescent="0.2">
      <c r="A80" s="19"/>
      <c r="B80" s="20" t="s">
        <v>13</v>
      </c>
      <c r="C80" s="24" t="s">
        <v>243</v>
      </c>
      <c r="D80" s="20" t="s">
        <v>19</v>
      </c>
      <c r="E80" s="20" t="s">
        <v>18</v>
      </c>
      <c r="F80" s="74"/>
      <c r="G80" s="23">
        <f t="shared" si="22"/>
        <v>0</v>
      </c>
      <c r="H80" s="20">
        <v>5994</v>
      </c>
      <c r="I80" s="20">
        <v>0.1</v>
      </c>
      <c r="J80" s="20">
        <v>0.3</v>
      </c>
      <c r="K80" s="20">
        <v>0.05</v>
      </c>
      <c r="L80" s="20">
        <v>0.8</v>
      </c>
      <c r="M80" s="22">
        <f t="shared" si="26"/>
        <v>13486.5</v>
      </c>
      <c r="N80" s="76">
        <f t="shared" si="17"/>
        <v>13486.5</v>
      </c>
      <c r="O80" s="19">
        <v>1</v>
      </c>
      <c r="P80" s="76">
        <f t="shared" si="24"/>
        <v>13486.5</v>
      </c>
      <c r="Q80" s="23">
        <f t="shared" si="25"/>
        <v>0</v>
      </c>
      <c r="S80" s="5"/>
      <c r="T80" s="5"/>
      <c r="U80" s="6"/>
      <c r="V80" s="5"/>
      <c r="W80" s="5"/>
      <c r="X80" s="5"/>
      <c r="Y80" s="5"/>
      <c r="Z80" s="5"/>
      <c r="AA80" s="5"/>
      <c r="AB80" s="5"/>
      <c r="AC80" s="6"/>
      <c r="AD80" s="9"/>
      <c r="AF80" s="5"/>
      <c r="AG80" s="5"/>
      <c r="AH80" s="6"/>
      <c r="AI80" s="5"/>
      <c r="AJ80" s="5"/>
      <c r="AK80" s="5"/>
      <c r="AL80" s="5"/>
      <c r="AM80" s="5"/>
      <c r="AN80" s="5"/>
      <c r="AO80" s="5"/>
      <c r="AP80" s="6"/>
      <c r="AQ80" s="9"/>
    </row>
    <row r="81" spans="1:43" ht="25.5" x14ac:dyDescent="0.2">
      <c r="A81" s="19"/>
      <c r="B81" s="28" t="s">
        <v>13</v>
      </c>
      <c r="C81" s="24" t="s">
        <v>244</v>
      </c>
      <c r="D81" s="20" t="s">
        <v>19</v>
      </c>
      <c r="E81" s="20" t="s">
        <v>18</v>
      </c>
      <c r="F81" s="74"/>
      <c r="G81" s="23">
        <f t="shared" si="22"/>
        <v>0</v>
      </c>
      <c r="H81" s="20">
        <v>5994</v>
      </c>
      <c r="I81" s="20">
        <v>0.1</v>
      </c>
      <c r="J81" s="20">
        <v>0.3</v>
      </c>
      <c r="K81" s="20">
        <v>0.05</v>
      </c>
      <c r="L81" s="20">
        <v>0.8</v>
      </c>
      <c r="M81" s="22">
        <f t="shared" si="26"/>
        <v>13486.5</v>
      </c>
      <c r="N81" s="76">
        <f t="shared" si="17"/>
        <v>13486.5</v>
      </c>
      <c r="O81" s="19">
        <v>1</v>
      </c>
      <c r="P81" s="76">
        <f t="shared" si="24"/>
        <v>13486.5</v>
      </c>
      <c r="Q81" s="23">
        <f t="shared" si="25"/>
        <v>0</v>
      </c>
      <c r="S81" s="5"/>
      <c r="T81" s="5"/>
      <c r="U81" s="6"/>
      <c r="V81" s="5"/>
      <c r="W81" s="5"/>
      <c r="X81" s="5"/>
      <c r="Y81" s="5"/>
      <c r="Z81" s="5"/>
      <c r="AA81" s="5"/>
      <c r="AB81" s="5"/>
      <c r="AC81" s="6"/>
      <c r="AD81" s="9"/>
      <c r="AF81" s="5"/>
      <c r="AG81" s="5"/>
      <c r="AH81" s="6"/>
      <c r="AI81" s="5"/>
      <c r="AJ81" s="5"/>
      <c r="AK81" s="5"/>
      <c r="AL81" s="5"/>
      <c r="AM81" s="5"/>
      <c r="AN81" s="5"/>
      <c r="AO81" s="5"/>
      <c r="AP81" s="6"/>
      <c r="AQ81" s="9"/>
    </row>
    <row r="82" spans="1:43" x14ac:dyDescent="0.2">
      <c r="A82" s="19"/>
      <c r="B82" s="20" t="s">
        <v>13</v>
      </c>
      <c r="C82" s="24" t="s">
        <v>245</v>
      </c>
      <c r="D82" s="20" t="s">
        <v>19</v>
      </c>
      <c r="E82" s="20" t="s">
        <v>18</v>
      </c>
      <c r="F82" s="74"/>
      <c r="G82" s="23">
        <f t="shared" si="22"/>
        <v>0</v>
      </c>
      <c r="H82" s="20">
        <v>5994</v>
      </c>
      <c r="I82" s="20">
        <v>0.1</v>
      </c>
      <c r="J82" s="20">
        <v>0.2</v>
      </c>
      <c r="K82" s="20">
        <v>0.05</v>
      </c>
      <c r="L82" s="20">
        <v>0.8</v>
      </c>
      <c r="M82" s="22">
        <f t="shared" si="26"/>
        <v>12887.100000000002</v>
      </c>
      <c r="N82" s="76">
        <f t="shared" si="17"/>
        <v>12887.1</v>
      </c>
      <c r="O82" s="19">
        <v>1</v>
      </c>
      <c r="P82" s="76">
        <f t="shared" si="24"/>
        <v>12887.1</v>
      </c>
      <c r="Q82" s="23">
        <f t="shared" si="25"/>
        <v>0</v>
      </c>
      <c r="S82" s="5"/>
      <c r="T82" s="5"/>
      <c r="U82" s="6"/>
      <c r="V82" s="5"/>
      <c r="W82" s="5"/>
      <c r="X82" s="5"/>
      <c r="Y82" s="5"/>
      <c r="Z82" s="5"/>
      <c r="AA82" s="5"/>
      <c r="AB82" s="5"/>
      <c r="AC82" s="6"/>
      <c r="AD82" s="9"/>
      <c r="AF82" s="5"/>
      <c r="AG82" s="5"/>
      <c r="AH82" s="6"/>
      <c r="AI82" s="5"/>
      <c r="AJ82" s="5"/>
      <c r="AK82" s="5"/>
      <c r="AL82" s="5"/>
      <c r="AM82" s="5"/>
      <c r="AN82" s="5"/>
      <c r="AO82" s="5"/>
      <c r="AP82" s="6"/>
      <c r="AQ82" s="9"/>
    </row>
    <row r="83" spans="1:43" x14ac:dyDescent="0.2">
      <c r="A83" s="19"/>
      <c r="B83" s="20" t="s">
        <v>13</v>
      </c>
      <c r="C83" s="24" t="s">
        <v>246</v>
      </c>
      <c r="D83" s="20" t="s">
        <v>19</v>
      </c>
      <c r="E83" s="20" t="s">
        <v>17</v>
      </c>
      <c r="F83" s="74"/>
      <c r="G83" s="23">
        <f t="shared" si="22"/>
        <v>0</v>
      </c>
      <c r="H83" s="20">
        <v>5994</v>
      </c>
      <c r="I83" s="20">
        <v>0.1</v>
      </c>
      <c r="J83" s="20">
        <v>0.1</v>
      </c>
      <c r="K83" s="20">
        <v>0.05</v>
      </c>
      <c r="L83" s="20">
        <v>0.4</v>
      </c>
      <c r="M83" s="22">
        <f t="shared" ref="M83:M98" si="27">H83*(1+I83+J83+K83+L83)</f>
        <v>9890.1000000000022</v>
      </c>
      <c r="N83" s="76">
        <f t="shared" si="17"/>
        <v>9890.1</v>
      </c>
      <c r="O83" s="19">
        <v>1</v>
      </c>
      <c r="P83" s="76">
        <f t="shared" si="24"/>
        <v>9890.1</v>
      </c>
      <c r="Q83" s="23">
        <f t="shared" si="25"/>
        <v>0</v>
      </c>
      <c r="S83" s="5"/>
      <c r="T83" s="5"/>
      <c r="U83" s="6"/>
      <c r="V83" s="5"/>
      <c r="W83" s="5"/>
      <c r="X83" s="5"/>
      <c r="Y83" s="5"/>
      <c r="Z83" s="5"/>
      <c r="AA83" s="5"/>
      <c r="AB83" s="5"/>
      <c r="AC83" s="6"/>
      <c r="AD83" s="9"/>
      <c r="AF83" s="5"/>
      <c r="AG83" s="5"/>
      <c r="AH83" s="6"/>
      <c r="AI83" s="5"/>
      <c r="AJ83" s="5"/>
      <c r="AK83" s="5"/>
      <c r="AL83" s="5"/>
      <c r="AM83" s="5"/>
      <c r="AN83" s="5"/>
      <c r="AO83" s="5"/>
      <c r="AP83" s="6"/>
      <c r="AQ83" s="9"/>
    </row>
    <row r="84" spans="1:43" x14ac:dyDescent="0.2">
      <c r="A84" s="19"/>
      <c r="B84" s="20" t="s">
        <v>13</v>
      </c>
      <c r="C84" s="29" t="s">
        <v>247</v>
      </c>
      <c r="D84" s="20" t="s">
        <v>19</v>
      </c>
      <c r="E84" s="20" t="s">
        <v>18</v>
      </c>
      <c r="F84" s="74"/>
      <c r="G84" s="23">
        <f t="shared" si="22"/>
        <v>0</v>
      </c>
      <c r="H84" s="20">
        <v>5994</v>
      </c>
      <c r="I84" s="20">
        <v>0.1</v>
      </c>
      <c r="J84" s="20">
        <v>0.3</v>
      </c>
      <c r="K84" s="20">
        <v>0.05</v>
      </c>
      <c r="L84" s="20">
        <v>0.8</v>
      </c>
      <c r="M84" s="22">
        <f t="shared" si="27"/>
        <v>13486.5</v>
      </c>
      <c r="N84" s="76">
        <f t="shared" si="17"/>
        <v>13486.5</v>
      </c>
      <c r="O84" s="19">
        <v>1</v>
      </c>
      <c r="P84" s="76">
        <f t="shared" si="24"/>
        <v>13486.5</v>
      </c>
      <c r="Q84" s="23">
        <f t="shared" si="25"/>
        <v>0</v>
      </c>
      <c r="S84" s="5"/>
      <c r="T84" s="5"/>
      <c r="U84" s="6"/>
      <c r="V84" s="5"/>
      <c r="W84" s="5"/>
      <c r="X84" s="5"/>
      <c r="Y84" s="5"/>
      <c r="Z84" s="5"/>
      <c r="AA84" s="5"/>
      <c r="AB84" s="5"/>
      <c r="AC84" s="6"/>
      <c r="AD84" s="9"/>
      <c r="AF84" s="5"/>
      <c r="AG84" s="5"/>
      <c r="AH84" s="6"/>
      <c r="AI84" s="5"/>
      <c r="AJ84" s="5"/>
      <c r="AK84" s="5"/>
      <c r="AL84" s="5"/>
      <c r="AM84" s="5"/>
      <c r="AN84" s="5"/>
      <c r="AO84" s="5"/>
      <c r="AP84" s="6"/>
      <c r="AQ84" s="9"/>
    </row>
    <row r="85" spans="1:43" x14ac:dyDescent="0.2">
      <c r="A85" s="19"/>
      <c r="B85" s="20" t="s">
        <v>13</v>
      </c>
      <c r="C85" s="24" t="s">
        <v>248</v>
      </c>
      <c r="D85" s="20" t="s">
        <v>19</v>
      </c>
      <c r="E85" s="20" t="s">
        <v>18</v>
      </c>
      <c r="F85" s="74"/>
      <c r="G85" s="23">
        <f t="shared" si="22"/>
        <v>0</v>
      </c>
      <c r="H85" s="20">
        <v>5994</v>
      </c>
      <c r="I85" s="20">
        <v>0.1</v>
      </c>
      <c r="J85" s="20">
        <v>0.3</v>
      </c>
      <c r="K85" s="20">
        <v>0.05</v>
      </c>
      <c r="L85" s="20">
        <v>0.8</v>
      </c>
      <c r="M85" s="22">
        <f t="shared" si="27"/>
        <v>13486.5</v>
      </c>
      <c r="N85" s="76">
        <f t="shared" si="17"/>
        <v>13486.5</v>
      </c>
      <c r="O85" s="19">
        <v>1</v>
      </c>
      <c r="P85" s="76">
        <f t="shared" si="24"/>
        <v>13486.5</v>
      </c>
      <c r="Q85" s="23">
        <f t="shared" si="25"/>
        <v>0</v>
      </c>
      <c r="S85" s="5"/>
      <c r="T85" s="5"/>
      <c r="U85" s="6"/>
      <c r="V85" s="5"/>
      <c r="W85" s="5"/>
      <c r="X85" s="5"/>
      <c r="Y85" s="5"/>
      <c r="Z85" s="5"/>
      <c r="AA85" s="5"/>
      <c r="AB85" s="5"/>
      <c r="AC85" s="6"/>
      <c r="AD85" s="9"/>
      <c r="AF85" s="5"/>
      <c r="AG85" s="5"/>
      <c r="AH85" s="6"/>
      <c r="AI85" s="5"/>
      <c r="AJ85" s="5"/>
      <c r="AK85" s="5"/>
      <c r="AL85" s="5"/>
      <c r="AM85" s="5"/>
      <c r="AN85" s="5"/>
      <c r="AO85" s="5"/>
      <c r="AP85" s="6"/>
      <c r="AQ85" s="9"/>
    </row>
    <row r="86" spans="1:43" x14ac:dyDescent="0.2">
      <c r="A86" s="19"/>
      <c r="B86" s="20" t="s">
        <v>13</v>
      </c>
      <c r="C86" s="24" t="s">
        <v>249</v>
      </c>
      <c r="D86" s="20" t="s">
        <v>19</v>
      </c>
      <c r="E86" s="20" t="s">
        <v>18</v>
      </c>
      <c r="F86" s="74"/>
      <c r="G86" s="23">
        <f t="shared" si="22"/>
        <v>0</v>
      </c>
      <c r="H86" s="20">
        <v>5994</v>
      </c>
      <c r="I86" s="20">
        <v>0.1</v>
      </c>
      <c r="J86" s="20">
        <v>0.3</v>
      </c>
      <c r="K86" s="20">
        <v>0.05</v>
      </c>
      <c r="L86" s="20">
        <v>0.8</v>
      </c>
      <c r="M86" s="22">
        <f t="shared" si="27"/>
        <v>13486.5</v>
      </c>
      <c r="N86" s="76">
        <f t="shared" si="17"/>
        <v>13486.5</v>
      </c>
      <c r="O86" s="19">
        <v>1</v>
      </c>
      <c r="P86" s="76">
        <f t="shared" si="24"/>
        <v>13486.5</v>
      </c>
      <c r="Q86" s="23">
        <f t="shared" si="25"/>
        <v>0</v>
      </c>
      <c r="S86" s="5"/>
      <c r="T86" s="5"/>
      <c r="U86" s="6"/>
      <c r="V86" s="5"/>
      <c r="W86" s="5"/>
      <c r="X86" s="5"/>
      <c r="Y86" s="5"/>
      <c r="Z86" s="5"/>
      <c r="AA86" s="5"/>
      <c r="AB86" s="5"/>
      <c r="AC86" s="6"/>
      <c r="AD86" s="9"/>
      <c r="AF86" s="5"/>
      <c r="AG86" s="5"/>
      <c r="AH86" s="6"/>
      <c r="AI86" s="5"/>
      <c r="AJ86" s="5"/>
      <c r="AK86" s="5"/>
      <c r="AL86" s="5"/>
      <c r="AM86" s="5"/>
      <c r="AN86" s="5"/>
      <c r="AO86" s="5"/>
      <c r="AP86" s="6"/>
      <c r="AQ86" s="9"/>
    </row>
    <row r="87" spans="1:43" x14ac:dyDescent="0.2">
      <c r="A87" s="19"/>
      <c r="B87" s="20" t="s">
        <v>13</v>
      </c>
      <c r="C87" s="24" t="s">
        <v>250</v>
      </c>
      <c r="D87" s="20" t="s">
        <v>19</v>
      </c>
      <c r="E87" s="20" t="s">
        <v>17</v>
      </c>
      <c r="F87" s="74"/>
      <c r="G87" s="23">
        <f t="shared" si="22"/>
        <v>0</v>
      </c>
      <c r="H87" s="20">
        <v>5994</v>
      </c>
      <c r="I87" s="20">
        <v>0.1</v>
      </c>
      <c r="J87" s="20">
        <v>0.3</v>
      </c>
      <c r="K87" s="20">
        <v>0.05</v>
      </c>
      <c r="L87" s="20">
        <v>0.4</v>
      </c>
      <c r="M87" s="22">
        <f t="shared" si="27"/>
        <v>11088.9</v>
      </c>
      <c r="N87" s="76">
        <f t="shared" si="17"/>
        <v>11088.9</v>
      </c>
      <c r="O87" s="19">
        <v>1</v>
      </c>
      <c r="P87" s="76">
        <f t="shared" si="24"/>
        <v>11088.9</v>
      </c>
      <c r="Q87" s="23">
        <f t="shared" si="25"/>
        <v>0</v>
      </c>
      <c r="S87" s="5"/>
      <c r="T87" s="5"/>
      <c r="U87" s="6"/>
      <c r="V87" s="5"/>
      <c r="W87" s="5"/>
      <c r="X87" s="5"/>
      <c r="Y87" s="5"/>
      <c r="Z87" s="5"/>
      <c r="AA87" s="5"/>
      <c r="AB87" s="5"/>
      <c r="AC87" s="6"/>
      <c r="AD87" s="9"/>
      <c r="AF87" s="5"/>
      <c r="AG87" s="5"/>
      <c r="AH87" s="6"/>
      <c r="AI87" s="5"/>
      <c r="AJ87" s="5"/>
      <c r="AK87" s="5"/>
      <c r="AL87" s="5"/>
      <c r="AM87" s="5"/>
      <c r="AN87" s="5"/>
      <c r="AO87" s="5"/>
      <c r="AP87" s="6"/>
      <c r="AQ87" s="9"/>
    </row>
    <row r="88" spans="1:43" x14ac:dyDescent="0.2">
      <c r="A88" s="19"/>
      <c r="B88" s="20" t="s">
        <v>13</v>
      </c>
      <c r="C88" s="24" t="s">
        <v>251</v>
      </c>
      <c r="D88" s="20" t="s">
        <v>19</v>
      </c>
      <c r="E88" s="20" t="s">
        <v>17</v>
      </c>
      <c r="F88" s="74"/>
      <c r="G88" s="23">
        <f t="shared" si="22"/>
        <v>0</v>
      </c>
      <c r="H88" s="20">
        <v>5994</v>
      </c>
      <c r="I88" s="20">
        <v>0.1</v>
      </c>
      <c r="J88" s="20">
        <v>0.2</v>
      </c>
      <c r="K88" s="20">
        <v>0.05</v>
      </c>
      <c r="L88" s="20">
        <v>0.4</v>
      </c>
      <c r="M88" s="22">
        <f t="shared" si="27"/>
        <v>10489.5</v>
      </c>
      <c r="N88" s="76">
        <f t="shared" si="17"/>
        <v>10489.5</v>
      </c>
      <c r="O88" s="19">
        <v>1</v>
      </c>
      <c r="P88" s="76">
        <f t="shared" si="24"/>
        <v>10489.5</v>
      </c>
      <c r="Q88" s="23">
        <f t="shared" si="25"/>
        <v>0</v>
      </c>
      <c r="S88" s="5"/>
      <c r="T88" s="5"/>
      <c r="U88" s="6"/>
      <c r="V88" s="5"/>
      <c r="W88" s="5"/>
      <c r="X88" s="5"/>
      <c r="Y88" s="5"/>
      <c r="Z88" s="5"/>
      <c r="AA88" s="5"/>
      <c r="AB88" s="5"/>
      <c r="AC88" s="6"/>
      <c r="AD88" s="9"/>
      <c r="AF88" s="5"/>
      <c r="AG88" s="5"/>
      <c r="AH88" s="6"/>
      <c r="AI88" s="5"/>
      <c r="AJ88" s="5"/>
      <c r="AK88" s="5"/>
      <c r="AL88" s="5"/>
      <c r="AM88" s="5"/>
      <c r="AN88" s="5"/>
      <c r="AO88" s="5"/>
      <c r="AP88" s="6"/>
      <c r="AQ88" s="9"/>
    </row>
    <row r="89" spans="1:43" x14ac:dyDescent="0.2">
      <c r="A89" s="19"/>
      <c r="B89" s="20" t="s">
        <v>13</v>
      </c>
      <c r="C89" s="24" t="s">
        <v>252</v>
      </c>
      <c r="D89" s="20" t="s">
        <v>19</v>
      </c>
      <c r="E89" s="20" t="s">
        <v>17</v>
      </c>
      <c r="F89" s="74"/>
      <c r="G89" s="23">
        <f t="shared" ref="G89" si="28">F89/18</f>
        <v>0</v>
      </c>
      <c r="H89" s="20">
        <v>5994</v>
      </c>
      <c r="I89" s="20">
        <v>0.1</v>
      </c>
      <c r="J89" s="20">
        <v>0.1</v>
      </c>
      <c r="K89" s="20">
        <v>0.05</v>
      </c>
      <c r="L89" s="20">
        <v>0.4</v>
      </c>
      <c r="M89" s="22">
        <f t="shared" ref="M89" si="29">H89*(1+I89+J89+K89+L89)</f>
        <v>9890.1000000000022</v>
      </c>
      <c r="N89" s="76">
        <f t="shared" si="17"/>
        <v>9890.1</v>
      </c>
      <c r="O89" s="19">
        <v>1</v>
      </c>
      <c r="P89" s="76">
        <f t="shared" ref="P89" si="30">N89*O89</f>
        <v>9890.1</v>
      </c>
      <c r="Q89" s="23">
        <f t="shared" ref="Q89" si="31">P89/18*F89</f>
        <v>0</v>
      </c>
      <c r="S89" s="5"/>
      <c r="T89" s="5"/>
      <c r="U89" s="6"/>
      <c r="V89" s="5"/>
      <c r="W89" s="5"/>
      <c r="X89" s="5"/>
      <c r="Y89" s="5"/>
      <c r="Z89" s="5"/>
      <c r="AA89" s="5"/>
      <c r="AB89" s="5"/>
      <c r="AC89" s="6"/>
      <c r="AD89" s="9"/>
      <c r="AF89" s="5"/>
      <c r="AG89" s="5"/>
      <c r="AH89" s="6"/>
      <c r="AI89" s="5"/>
      <c r="AJ89" s="5"/>
      <c r="AK89" s="5"/>
      <c r="AL89" s="5"/>
      <c r="AM89" s="5"/>
      <c r="AN89" s="5"/>
      <c r="AO89" s="5"/>
      <c r="AP89" s="6"/>
      <c r="AQ89" s="9"/>
    </row>
    <row r="90" spans="1:43" x14ac:dyDescent="0.2">
      <c r="A90" s="19"/>
      <c r="B90" s="20" t="s">
        <v>13</v>
      </c>
      <c r="C90" s="24" t="s">
        <v>253</v>
      </c>
      <c r="D90" s="20" t="s">
        <v>19</v>
      </c>
      <c r="E90" s="20" t="s">
        <v>17</v>
      </c>
      <c r="F90" s="74"/>
      <c r="G90" s="23">
        <f t="shared" ref="G90" si="32">F90/18</f>
        <v>0</v>
      </c>
      <c r="H90" s="20">
        <v>5994</v>
      </c>
      <c r="I90" s="20">
        <v>0.1</v>
      </c>
      <c r="J90" s="20">
        <v>0.3</v>
      </c>
      <c r="K90" s="20">
        <v>0.05</v>
      </c>
      <c r="L90" s="20">
        <v>0.4</v>
      </c>
      <c r="M90" s="22">
        <f t="shared" ref="M90" si="33">H90*(1+I90+J90+K90+L90)</f>
        <v>11088.9</v>
      </c>
      <c r="N90" s="76">
        <f t="shared" si="17"/>
        <v>11088.9</v>
      </c>
      <c r="O90" s="19">
        <v>1</v>
      </c>
      <c r="P90" s="76">
        <f t="shared" ref="P90" si="34">N90*O90</f>
        <v>11088.9</v>
      </c>
      <c r="Q90" s="23">
        <f t="shared" ref="Q90" si="35">P90/18*F90</f>
        <v>0</v>
      </c>
      <c r="S90" s="5"/>
      <c r="T90" s="5"/>
      <c r="U90" s="6"/>
      <c r="V90" s="5"/>
      <c r="W90" s="5"/>
      <c r="X90" s="5"/>
      <c r="Y90" s="5"/>
      <c r="Z90" s="5"/>
      <c r="AA90" s="5"/>
      <c r="AB90" s="5"/>
      <c r="AC90" s="6"/>
      <c r="AD90" s="9"/>
      <c r="AF90" s="5"/>
      <c r="AG90" s="5"/>
      <c r="AH90" s="6"/>
      <c r="AI90" s="5"/>
      <c r="AJ90" s="5"/>
      <c r="AK90" s="5"/>
      <c r="AL90" s="5"/>
      <c r="AM90" s="5"/>
      <c r="AN90" s="5"/>
      <c r="AO90" s="5"/>
      <c r="AP90" s="6"/>
      <c r="AQ90" s="9"/>
    </row>
    <row r="91" spans="1:43" x14ac:dyDescent="0.2">
      <c r="A91" s="19"/>
      <c r="B91" s="20" t="s">
        <v>13</v>
      </c>
      <c r="C91" s="24" t="s">
        <v>254</v>
      </c>
      <c r="D91" s="20" t="s">
        <v>19</v>
      </c>
      <c r="E91" s="20" t="s">
        <v>17</v>
      </c>
      <c r="F91" s="74"/>
      <c r="G91" s="23">
        <f t="shared" ref="G91" si="36">F91/18</f>
        <v>0</v>
      </c>
      <c r="H91" s="20">
        <v>5994</v>
      </c>
      <c r="I91" s="20">
        <v>0.1</v>
      </c>
      <c r="J91" s="20">
        <v>0.1</v>
      </c>
      <c r="K91" s="20">
        <v>0.05</v>
      </c>
      <c r="L91" s="20">
        <v>0.4</v>
      </c>
      <c r="M91" s="22">
        <f t="shared" ref="M91" si="37">H91*(1+I91+J91+K91+L91)</f>
        <v>9890.1000000000022</v>
      </c>
      <c r="N91" s="76">
        <f t="shared" si="17"/>
        <v>9890.1</v>
      </c>
      <c r="O91" s="19">
        <v>1.3</v>
      </c>
      <c r="P91" s="76">
        <f t="shared" ref="P91" si="38">N91*O91</f>
        <v>12857.130000000001</v>
      </c>
      <c r="Q91" s="23">
        <f t="shared" ref="Q91" si="39">P91/18*F91</f>
        <v>0</v>
      </c>
      <c r="S91" s="5"/>
      <c r="T91" s="5"/>
      <c r="U91" s="6"/>
      <c r="V91" s="5"/>
      <c r="W91" s="5"/>
      <c r="X91" s="5"/>
      <c r="Y91" s="5"/>
      <c r="Z91" s="5"/>
      <c r="AA91" s="5"/>
      <c r="AB91" s="5"/>
      <c r="AC91" s="6"/>
      <c r="AD91" s="9"/>
      <c r="AF91" s="5"/>
      <c r="AG91" s="5"/>
      <c r="AH91" s="6"/>
      <c r="AI91" s="5"/>
      <c r="AJ91" s="5"/>
      <c r="AK91" s="5"/>
      <c r="AL91" s="5"/>
      <c r="AM91" s="5"/>
      <c r="AN91" s="5"/>
      <c r="AO91" s="5"/>
      <c r="AP91" s="6"/>
      <c r="AQ91" s="9"/>
    </row>
    <row r="92" spans="1:43" x14ac:dyDescent="0.2">
      <c r="A92" s="19"/>
      <c r="B92" s="20" t="s">
        <v>13</v>
      </c>
      <c r="C92" s="24" t="s">
        <v>255</v>
      </c>
      <c r="D92" s="20" t="s">
        <v>19</v>
      </c>
      <c r="E92" s="20" t="s">
        <v>17</v>
      </c>
      <c r="F92" s="74"/>
      <c r="G92" s="23">
        <f t="shared" ref="G92" si="40">F92/18</f>
        <v>0</v>
      </c>
      <c r="H92" s="20">
        <v>5994</v>
      </c>
      <c r="I92" s="20">
        <v>0.1</v>
      </c>
      <c r="J92" s="20">
        <v>0.3</v>
      </c>
      <c r="K92" s="20">
        <v>0.05</v>
      </c>
      <c r="L92" s="20">
        <v>0.4</v>
      </c>
      <c r="M92" s="22">
        <f t="shared" ref="M92" si="41">H92*(1+I92+J92+K92+L92)</f>
        <v>11088.9</v>
      </c>
      <c r="N92" s="76">
        <f t="shared" si="17"/>
        <v>11088.9</v>
      </c>
      <c r="O92" s="19">
        <v>1</v>
      </c>
      <c r="P92" s="76">
        <f t="shared" ref="P92" si="42">N92*O92</f>
        <v>11088.9</v>
      </c>
      <c r="Q92" s="23">
        <f t="shared" ref="Q92" si="43">P92/18*F92</f>
        <v>0</v>
      </c>
      <c r="S92" s="5"/>
      <c r="T92" s="5"/>
      <c r="U92" s="6"/>
      <c r="V92" s="5"/>
      <c r="W92" s="5"/>
      <c r="X92" s="5"/>
      <c r="Y92" s="5"/>
      <c r="Z92" s="5"/>
      <c r="AA92" s="5"/>
      <c r="AB92" s="5"/>
      <c r="AC92" s="6"/>
      <c r="AD92" s="9"/>
      <c r="AF92" s="5"/>
      <c r="AG92" s="5"/>
      <c r="AH92" s="6"/>
      <c r="AI92" s="5"/>
      <c r="AJ92" s="5"/>
      <c r="AK92" s="5"/>
      <c r="AL92" s="5"/>
      <c r="AM92" s="5"/>
      <c r="AN92" s="5"/>
      <c r="AO92" s="5"/>
      <c r="AP92" s="6"/>
      <c r="AQ92" s="9"/>
    </row>
    <row r="93" spans="1:43" x14ac:dyDescent="0.2">
      <c r="A93" s="19"/>
      <c r="B93" s="20" t="s">
        <v>13</v>
      </c>
      <c r="C93" s="24" t="s">
        <v>256</v>
      </c>
      <c r="D93" s="20" t="s">
        <v>19</v>
      </c>
      <c r="E93" s="20" t="s">
        <v>17</v>
      </c>
      <c r="F93" s="74"/>
      <c r="G93" s="23">
        <f t="shared" si="22"/>
        <v>0</v>
      </c>
      <c r="H93" s="20">
        <v>5994</v>
      </c>
      <c r="I93" s="20">
        <v>0.1</v>
      </c>
      <c r="J93" s="20">
        <v>0.3</v>
      </c>
      <c r="K93" s="20">
        <v>0.05</v>
      </c>
      <c r="L93" s="20">
        <v>0.4</v>
      </c>
      <c r="M93" s="22">
        <f t="shared" si="27"/>
        <v>11088.9</v>
      </c>
      <c r="N93" s="76">
        <f t="shared" si="17"/>
        <v>11088.9</v>
      </c>
      <c r="O93" s="19">
        <v>1</v>
      </c>
      <c r="P93" s="76">
        <f t="shared" si="24"/>
        <v>11088.9</v>
      </c>
      <c r="Q93" s="23">
        <f t="shared" si="25"/>
        <v>0</v>
      </c>
      <c r="S93" s="5"/>
      <c r="T93" s="5"/>
      <c r="U93" s="6"/>
      <c r="V93" s="5"/>
      <c r="W93" s="5"/>
      <c r="X93" s="5"/>
      <c r="Y93" s="5"/>
      <c r="Z93" s="5"/>
      <c r="AA93" s="5"/>
      <c r="AB93" s="5"/>
      <c r="AC93" s="6"/>
      <c r="AD93" s="9"/>
      <c r="AF93" s="5"/>
      <c r="AG93" s="5"/>
      <c r="AH93" s="6"/>
      <c r="AI93" s="5"/>
      <c r="AJ93" s="5"/>
      <c r="AK93" s="5"/>
      <c r="AL93" s="5"/>
      <c r="AM93" s="5"/>
      <c r="AN93" s="5"/>
      <c r="AO93" s="5"/>
      <c r="AP93" s="6"/>
      <c r="AQ93" s="9"/>
    </row>
    <row r="94" spans="1:43" x14ac:dyDescent="0.2">
      <c r="A94" s="19"/>
      <c r="B94" s="20" t="s">
        <v>13</v>
      </c>
      <c r="C94" s="24" t="s">
        <v>257</v>
      </c>
      <c r="D94" s="20" t="s">
        <v>19</v>
      </c>
      <c r="E94" s="20" t="s">
        <v>17</v>
      </c>
      <c r="F94" s="74"/>
      <c r="G94" s="23">
        <f t="shared" si="22"/>
        <v>0</v>
      </c>
      <c r="H94" s="20">
        <v>5994</v>
      </c>
      <c r="I94" s="20">
        <v>0.1</v>
      </c>
      <c r="J94" s="20">
        <v>0.1</v>
      </c>
      <c r="K94" s="20">
        <v>0.05</v>
      </c>
      <c r="L94" s="20">
        <v>0.4</v>
      </c>
      <c r="M94" s="22">
        <f t="shared" si="27"/>
        <v>9890.1000000000022</v>
      </c>
      <c r="N94" s="76">
        <f t="shared" si="17"/>
        <v>9890.1</v>
      </c>
      <c r="O94" s="19">
        <v>1</v>
      </c>
      <c r="P94" s="76">
        <f t="shared" si="24"/>
        <v>9890.1</v>
      </c>
      <c r="Q94" s="23">
        <f t="shared" si="25"/>
        <v>0</v>
      </c>
      <c r="S94" s="5"/>
      <c r="T94" s="5"/>
      <c r="U94" s="6"/>
      <c r="V94" s="5"/>
      <c r="W94" s="5"/>
      <c r="X94" s="5"/>
      <c r="Y94" s="5"/>
      <c r="Z94" s="5"/>
      <c r="AA94" s="5"/>
      <c r="AB94" s="5"/>
      <c r="AC94" s="6"/>
      <c r="AD94" s="9"/>
      <c r="AF94" s="5"/>
      <c r="AG94" s="5"/>
      <c r="AH94" s="6"/>
      <c r="AI94" s="5"/>
      <c r="AJ94" s="5"/>
      <c r="AK94" s="5"/>
      <c r="AL94" s="5"/>
      <c r="AM94" s="5"/>
      <c r="AN94" s="5"/>
      <c r="AO94" s="5"/>
      <c r="AP94" s="6"/>
      <c r="AQ94" s="9"/>
    </row>
    <row r="95" spans="1:43" x14ac:dyDescent="0.2">
      <c r="A95" s="19"/>
      <c r="B95" s="20" t="s">
        <v>13</v>
      </c>
      <c r="C95" s="24" t="s">
        <v>260</v>
      </c>
      <c r="D95" s="20" t="s">
        <v>19</v>
      </c>
      <c r="E95" s="20" t="s">
        <v>17</v>
      </c>
      <c r="F95" s="74"/>
      <c r="G95" s="23">
        <f t="shared" ref="G95:G97" si="44">F95/18</f>
        <v>0</v>
      </c>
      <c r="H95" s="20">
        <v>5994</v>
      </c>
      <c r="I95" s="20">
        <v>0.1</v>
      </c>
      <c r="J95" s="20">
        <v>0.1</v>
      </c>
      <c r="K95" s="20">
        <v>0.05</v>
      </c>
      <c r="L95" s="20">
        <v>0.4</v>
      </c>
      <c r="M95" s="22">
        <f t="shared" ref="M95:M97" si="45">H95*(1+I95+J95+K95+L95)</f>
        <v>9890.1000000000022</v>
      </c>
      <c r="N95" s="76">
        <f t="shared" si="17"/>
        <v>9890.1</v>
      </c>
      <c r="O95" s="19">
        <v>1</v>
      </c>
      <c r="P95" s="76">
        <f t="shared" ref="P95:P97" si="46">N95*O95</f>
        <v>9890.1</v>
      </c>
      <c r="Q95" s="23">
        <f t="shared" ref="Q95:Q97" si="47">P95/18*F95</f>
        <v>0</v>
      </c>
      <c r="S95" s="5"/>
      <c r="T95" s="5"/>
      <c r="U95" s="6"/>
      <c r="V95" s="5"/>
      <c r="W95" s="5"/>
      <c r="X95" s="5"/>
      <c r="Y95" s="5"/>
      <c r="Z95" s="5"/>
      <c r="AA95" s="5"/>
      <c r="AB95" s="5"/>
      <c r="AC95" s="6"/>
      <c r="AD95" s="9"/>
      <c r="AF95" s="5"/>
      <c r="AG95" s="5"/>
      <c r="AH95" s="6"/>
      <c r="AI95" s="5"/>
      <c r="AJ95" s="5"/>
      <c r="AK95" s="5"/>
      <c r="AL95" s="5"/>
      <c r="AM95" s="5"/>
      <c r="AN95" s="5"/>
      <c r="AO95" s="5"/>
      <c r="AP95" s="6"/>
      <c r="AQ95" s="9"/>
    </row>
    <row r="96" spans="1:43" x14ac:dyDescent="0.2">
      <c r="A96" s="19"/>
      <c r="B96" s="20" t="s">
        <v>13</v>
      </c>
      <c r="C96" s="24" t="s">
        <v>261</v>
      </c>
      <c r="D96" s="20" t="s">
        <v>19</v>
      </c>
      <c r="E96" s="20" t="s">
        <v>206</v>
      </c>
      <c r="F96" s="74"/>
      <c r="G96" s="23">
        <f t="shared" ref="G96" si="48">F96/18</f>
        <v>0</v>
      </c>
      <c r="H96" s="20">
        <v>5994</v>
      </c>
      <c r="I96" s="20">
        <v>0.1</v>
      </c>
      <c r="J96" s="20">
        <v>0.1</v>
      </c>
      <c r="K96" s="20">
        <v>0.05</v>
      </c>
      <c r="L96" s="20"/>
      <c r="M96" s="22">
        <f t="shared" ref="M96" si="49">H96*(1+I96+J96+K96+L96)</f>
        <v>7492.5000000000009</v>
      </c>
      <c r="N96" s="76">
        <f t="shared" si="17"/>
        <v>7492.5</v>
      </c>
      <c r="O96" s="19">
        <v>1.3</v>
      </c>
      <c r="P96" s="76">
        <f t="shared" ref="P96" si="50">N96*O96</f>
        <v>9740.25</v>
      </c>
      <c r="Q96" s="23">
        <f t="shared" ref="Q96" si="51">P96/18*F96</f>
        <v>0</v>
      </c>
      <c r="S96" s="5"/>
      <c r="T96" s="5"/>
      <c r="U96" s="6"/>
      <c r="V96" s="5"/>
      <c r="W96" s="5"/>
      <c r="X96" s="5"/>
      <c r="Y96" s="5"/>
      <c r="Z96" s="5"/>
      <c r="AA96" s="5"/>
      <c r="AB96" s="5"/>
      <c r="AC96" s="6"/>
      <c r="AD96" s="9"/>
      <c r="AF96" s="5"/>
      <c r="AG96" s="5"/>
      <c r="AH96" s="6"/>
      <c r="AI96" s="5"/>
      <c r="AJ96" s="5"/>
      <c r="AK96" s="5"/>
      <c r="AL96" s="5"/>
      <c r="AM96" s="5"/>
      <c r="AN96" s="5"/>
      <c r="AO96" s="5"/>
      <c r="AP96" s="6"/>
      <c r="AQ96" s="9"/>
    </row>
    <row r="97" spans="1:43" x14ac:dyDescent="0.2">
      <c r="A97" s="19"/>
      <c r="B97" s="20" t="s">
        <v>13</v>
      </c>
      <c r="C97" s="24" t="s">
        <v>210</v>
      </c>
      <c r="D97" s="20" t="s">
        <v>19</v>
      </c>
      <c r="E97" s="20" t="s">
        <v>206</v>
      </c>
      <c r="F97" s="74"/>
      <c r="G97" s="23">
        <f t="shared" si="44"/>
        <v>0</v>
      </c>
      <c r="H97" s="20">
        <v>5994</v>
      </c>
      <c r="I97" s="20">
        <v>0.1</v>
      </c>
      <c r="J97" s="20">
        <v>0.1</v>
      </c>
      <c r="K97" s="20">
        <v>0.05</v>
      </c>
      <c r="L97" s="20"/>
      <c r="M97" s="22">
        <f t="shared" si="45"/>
        <v>7492.5000000000009</v>
      </c>
      <c r="N97" s="76">
        <f t="shared" si="17"/>
        <v>7492.5</v>
      </c>
      <c r="O97" s="19">
        <v>1</v>
      </c>
      <c r="P97" s="76">
        <f t="shared" si="46"/>
        <v>7492.5</v>
      </c>
      <c r="Q97" s="23">
        <f t="shared" si="47"/>
        <v>0</v>
      </c>
      <c r="S97" s="5"/>
      <c r="T97" s="5"/>
      <c r="U97" s="6"/>
      <c r="V97" s="5"/>
      <c r="W97" s="5"/>
      <c r="X97" s="5"/>
      <c r="Y97" s="5"/>
      <c r="Z97" s="5"/>
      <c r="AA97" s="5"/>
      <c r="AB97" s="5"/>
      <c r="AC97" s="6"/>
      <c r="AD97" s="9"/>
      <c r="AF97" s="5"/>
      <c r="AG97" s="5"/>
      <c r="AH97" s="6"/>
      <c r="AI97" s="5"/>
      <c r="AJ97" s="5"/>
      <c r="AK97" s="5"/>
      <c r="AL97" s="5"/>
      <c r="AM97" s="5"/>
      <c r="AN97" s="5"/>
      <c r="AO97" s="5"/>
      <c r="AP97" s="6"/>
      <c r="AQ97" s="9"/>
    </row>
    <row r="98" spans="1:43" ht="13.5" thickBot="1" x14ac:dyDescent="0.25">
      <c r="A98" s="36" t="s">
        <v>258</v>
      </c>
      <c r="B98" s="31" t="s">
        <v>13</v>
      </c>
      <c r="C98" s="33" t="s">
        <v>259</v>
      </c>
      <c r="D98" s="31" t="s">
        <v>19</v>
      </c>
      <c r="E98" s="31" t="s">
        <v>18</v>
      </c>
      <c r="F98" s="121"/>
      <c r="G98" s="37">
        <f t="shared" si="22"/>
        <v>0</v>
      </c>
      <c r="H98" s="31">
        <v>5994</v>
      </c>
      <c r="I98" s="31">
        <v>0.1</v>
      </c>
      <c r="J98" s="31">
        <v>0.1</v>
      </c>
      <c r="K98" s="31">
        <v>0.05</v>
      </c>
      <c r="L98" s="31">
        <v>0.8</v>
      </c>
      <c r="M98" s="35">
        <f t="shared" si="27"/>
        <v>12287.7</v>
      </c>
      <c r="N98" s="76">
        <f t="shared" si="17"/>
        <v>12287.7</v>
      </c>
      <c r="O98" s="36">
        <v>1</v>
      </c>
      <c r="P98" s="77">
        <f t="shared" si="24"/>
        <v>12287.7</v>
      </c>
      <c r="Q98" s="37">
        <f t="shared" si="25"/>
        <v>0</v>
      </c>
      <c r="S98" s="5"/>
      <c r="T98" s="5"/>
      <c r="U98" s="6"/>
      <c r="V98" s="5"/>
      <c r="W98" s="5"/>
      <c r="X98" s="5"/>
      <c r="Y98" s="5"/>
      <c r="Z98" s="5"/>
      <c r="AA98" s="5"/>
      <c r="AB98" s="5"/>
      <c r="AC98" s="6"/>
      <c r="AD98" s="9"/>
      <c r="AF98" s="5"/>
      <c r="AG98" s="5"/>
      <c r="AH98" s="6"/>
      <c r="AI98" s="5"/>
      <c r="AJ98" s="5"/>
      <c r="AK98" s="5"/>
      <c r="AL98" s="5"/>
      <c r="AM98" s="5"/>
      <c r="AN98" s="5"/>
      <c r="AO98" s="5"/>
      <c r="AP98" s="6"/>
      <c r="AQ98" s="9"/>
    </row>
    <row r="99" spans="1:43" s="66" customFormat="1" ht="13.5" thickBot="1" x14ac:dyDescent="0.25">
      <c r="A99" s="61" t="s">
        <v>61</v>
      </c>
      <c r="B99" s="62"/>
      <c r="C99" s="63"/>
      <c r="D99" s="62"/>
      <c r="E99" s="62"/>
      <c r="F99" s="61">
        <f>SUM(F55:F98)</f>
        <v>0</v>
      </c>
      <c r="G99" s="61">
        <f>SUM(G55:G98)</f>
        <v>0</v>
      </c>
      <c r="H99" s="62"/>
      <c r="I99" s="62"/>
      <c r="J99" s="61"/>
      <c r="K99" s="61"/>
      <c r="L99" s="62"/>
      <c r="M99" s="64"/>
      <c r="N99" s="84"/>
      <c r="O99" s="62"/>
      <c r="P99" s="84">
        <f>N99*O99</f>
        <v>0</v>
      </c>
      <c r="Q99" s="64">
        <f>SUM(Q55:Q98)</f>
        <v>0</v>
      </c>
      <c r="S99" s="8"/>
      <c r="T99" s="8"/>
      <c r="U99" s="7"/>
      <c r="V99" s="8"/>
      <c r="W99" s="8"/>
      <c r="X99" s="8"/>
      <c r="Y99" s="8"/>
      <c r="Z99" s="8"/>
      <c r="AA99" s="8"/>
      <c r="AB99" s="8"/>
      <c r="AC99" s="7"/>
      <c r="AD99" s="65"/>
      <c r="AF99" s="8"/>
      <c r="AG99" s="8"/>
      <c r="AH99" s="7"/>
      <c r="AI99" s="8"/>
      <c r="AJ99" s="8"/>
      <c r="AK99" s="8"/>
      <c r="AL99" s="8"/>
      <c r="AM99" s="8"/>
      <c r="AN99" s="8"/>
      <c r="AO99" s="8"/>
      <c r="AP99" s="7"/>
      <c r="AQ99" s="65"/>
    </row>
    <row r="100" spans="1:43" ht="14.25" thickTop="1" thickBot="1" x14ac:dyDescent="0.25">
      <c r="A100" s="48" t="s">
        <v>62</v>
      </c>
      <c r="B100" s="49"/>
      <c r="C100" s="49"/>
      <c r="D100" s="49"/>
      <c r="E100" s="49"/>
      <c r="F100" s="50">
        <f>F9+F16+F39+F33+F26+F23+F42+F45+F48+F51+F54+F99</f>
        <v>0</v>
      </c>
      <c r="G100" s="50">
        <f>G9+G16+G39+G33+G26+G23+G42+G45+G48+G51+G54+G99</f>
        <v>0</v>
      </c>
      <c r="H100" s="49"/>
      <c r="I100" s="49"/>
      <c r="J100" s="49"/>
      <c r="K100" s="49"/>
      <c r="L100" s="49"/>
      <c r="M100" s="49"/>
      <c r="N100" s="90"/>
      <c r="O100" s="49"/>
      <c r="P100" s="90"/>
      <c r="Q100" s="50">
        <f>Q9+Q16+Q39+Q33+Q26+Q23+Q42+Q45+Q48+Q51+Q54+Q99</f>
        <v>0</v>
      </c>
      <c r="S100" s="5"/>
      <c r="T100" s="5"/>
      <c r="U100" s="6"/>
      <c r="V100" s="5"/>
      <c r="W100" s="5"/>
      <c r="X100" s="5"/>
      <c r="Y100" s="5"/>
      <c r="Z100" s="5"/>
      <c r="AA100" s="5"/>
      <c r="AB100" s="5"/>
      <c r="AC100" s="6"/>
      <c r="AD100" s="9"/>
      <c r="AF100" s="5"/>
      <c r="AG100" s="5"/>
      <c r="AH100" s="6"/>
      <c r="AI100" s="5"/>
      <c r="AJ100" s="5"/>
      <c r="AK100" s="5"/>
      <c r="AL100" s="5"/>
      <c r="AM100" s="5"/>
      <c r="AN100" s="5"/>
      <c r="AO100" s="5"/>
      <c r="AP100" s="6"/>
      <c r="AQ100" s="9"/>
    </row>
    <row r="101" spans="1:43" ht="13.5" thickTop="1" x14ac:dyDescent="0.2">
      <c r="A101" s="17"/>
      <c r="B101" s="15"/>
      <c r="C101" s="15"/>
      <c r="D101" s="15"/>
      <c r="E101" s="15"/>
      <c r="F101" s="15"/>
      <c r="G101" s="16"/>
      <c r="H101" s="15"/>
      <c r="I101" s="15"/>
      <c r="J101" s="15"/>
      <c r="K101" s="15"/>
      <c r="L101" s="15"/>
      <c r="M101" s="15"/>
      <c r="N101" s="15"/>
      <c r="O101" s="15"/>
      <c r="P101" s="15"/>
      <c r="Q101" s="16"/>
    </row>
    <row r="102" spans="1:43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pans="1:43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pans="1:43" x14ac:dyDescent="0.2">
      <c r="A104" s="3" t="s">
        <v>52</v>
      </c>
    </row>
    <row r="105" spans="1:43" ht="33" x14ac:dyDescent="0.45">
      <c r="A105" s="3" t="s">
        <v>53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92"/>
    </row>
    <row r="107" spans="1:43" ht="25.5" x14ac:dyDescent="0.2">
      <c r="A107" s="20" t="s">
        <v>200</v>
      </c>
      <c r="B107" s="28" t="s">
        <v>13</v>
      </c>
      <c r="C107" s="29" t="s">
        <v>205</v>
      </c>
      <c r="D107" s="20" t="s">
        <v>34</v>
      </c>
      <c r="E107" s="20" t="s">
        <v>18</v>
      </c>
      <c r="F107" s="21"/>
      <c r="G107" s="20">
        <v>1</v>
      </c>
      <c r="H107" s="20">
        <v>5994</v>
      </c>
      <c r="I107" s="20">
        <v>0.1</v>
      </c>
      <c r="J107" s="20">
        <v>0.3</v>
      </c>
      <c r="K107" s="20">
        <v>0.05</v>
      </c>
      <c r="L107" s="20">
        <v>0.8</v>
      </c>
      <c r="M107" s="22">
        <f t="shared" ref="M107:M112" si="52">H107*(1+I107+J107+K107+L107)</f>
        <v>13486.5</v>
      </c>
      <c r="N107" s="76">
        <f t="shared" ref="N107:N112" si="53">M107</f>
        <v>13486.5</v>
      </c>
      <c r="O107" s="19">
        <v>1</v>
      </c>
      <c r="P107" s="76">
        <f t="shared" ref="P107:P113" si="54">N107*O107</f>
        <v>13486.5</v>
      </c>
      <c r="Q107" s="23">
        <f t="shared" ref="Q107:Q112" si="55">P107*G107</f>
        <v>13486.5</v>
      </c>
      <c r="S107" s="5"/>
      <c r="T107" s="5"/>
      <c r="U107" s="6"/>
      <c r="V107" s="5"/>
      <c r="W107" s="5"/>
      <c r="X107" s="5"/>
      <c r="Y107" s="5"/>
      <c r="Z107" s="5"/>
      <c r="AA107" s="5"/>
      <c r="AB107" s="5"/>
      <c r="AC107" s="6"/>
      <c r="AD107" s="5"/>
      <c r="AF107" s="5"/>
      <c r="AG107" s="5"/>
      <c r="AH107" s="6"/>
      <c r="AI107" s="5"/>
      <c r="AJ107" s="5"/>
      <c r="AK107" s="5"/>
      <c r="AL107" s="5"/>
      <c r="AM107" s="5"/>
      <c r="AN107" s="5"/>
      <c r="AO107" s="5"/>
      <c r="AP107" s="6"/>
      <c r="AQ107" s="5"/>
    </row>
    <row r="108" spans="1:43" x14ac:dyDescent="0.2">
      <c r="A108" s="20" t="s">
        <v>201</v>
      </c>
      <c r="B108" s="20" t="s">
        <v>30</v>
      </c>
      <c r="C108" s="29" t="s">
        <v>208</v>
      </c>
      <c r="D108" s="20" t="s">
        <v>34</v>
      </c>
      <c r="E108" s="20" t="s">
        <v>17</v>
      </c>
      <c r="F108" s="21"/>
      <c r="G108" s="20">
        <v>0.5</v>
      </c>
      <c r="H108" s="20">
        <v>5994</v>
      </c>
      <c r="I108" s="20"/>
      <c r="J108" s="20">
        <v>0.3</v>
      </c>
      <c r="K108" s="20">
        <v>0.05</v>
      </c>
      <c r="L108" s="20">
        <v>0.4</v>
      </c>
      <c r="M108" s="22">
        <f t="shared" si="52"/>
        <v>10489.5</v>
      </c>
      <c r="N108" s="76">
        <f t="shared" si="53"/>
        <v>10489.5</v>
      </c>
      <c r="O108" s="19">
        <v>1</v>
      </c>
      <c r="P108" s="76">
        <f t="shared" si="54"/>
        <v>10489.5</v>
      </c>
      <c r="Q108" s="23">
        <f t="shared" si="55"/>
        <v>5244.75</v>
      </c>
      <c r="S108" s="5"/>
      <c r="T108" s="5"/>
      <c r="U108" s="6"/>
      <c r="V108" s="5"/>
      <c r="W108" s="5"/>
      <c r="X108" s="5"/>
      <c r="Y108" s="5"/>
      <c r="Z108" s="5"/>
      <c r="AA108" s="5"/>
      <c r="AB108" s="5"/>
      <c r="AC108" s="6"/>
      <c r="AD108" s="5"/>
      <c r="AF108" s="5"/>
      <c r="AG108" s="5"/>
      <c r="AH108" s="6"/>
      <c r="AI108" s="5"/>
      <c r="AJ108" s="5"/>
      <c r="AK108" s="5"/>
      <c r="AL108" s="5"/>
      <c r="AM108" s="5"/>
      <c r="AN108" s="5"/>
      <c r="AO108" s="5"/>
      <c r="AP108" s="6"/>
      <c r="AQ108" s="5"/>
    </row>
    <row r="109" spans="1:43" ht="25.5" x14ac:dyDescent="0.2">
      <c r="A109" s="20" t="s">
        <v>202</v>
      </c>
      <c r="B109" s="28" t="s">
        <v>13</v>
      </c>
      <c r="C109" s="29" t="s">
        <v>209</v>
      </c>
      <c r="D109" s="20" t="s">
        <v>34</v>
      </c>
      <c r="E109" s="20" t="s">
        <v>18</v>
      </c>
      <c r="F109" s="21"/>
      <c r="G109" s="20">
        <v>0.3</v>
      </c>
      <c r="H109" s="20">
        <v>5994</v>
      </c>
      <c r="I109" s="20">
        <v>0.1</v>
      </c>
      <c r="J109" s="20">
        <v>0.3</v>
      </c>
      <c r="K109" s="20">
        <v>0.05</v>
      </c>
      <c r="L109" s="20">
        <v>0.8</v>
      </c>
      <c r="M109" s="22">
        <f t="shared" si="52"/>
        <v>13486.5</v>
      </c>
      <c r="N109" s="76">
        <f t="shared" si="53"/>
        <v>13486.5</v>
      </c>
      <c r="O109" s="19">
        <v>1</v>
      </c>
      <c r="P109" s="76">
        <f t="shared" si="54"/>
        <v>13486.5</v>
      </c>
      <c r="Q109" s="23">
        <f t="shared" si="55"/>
        <v>4045.95</v>
      </c>
      <c r="S109" s="5"/>
      <c r="T109" s="5"/>
      <c r="U109" s="6"/>
      <c r="V109" s="5"/>
      <c r="W109" s="5"/>
      <c r="X109" s="5"/>
      <c r="Y109" s="5"/>
      <c r="Z109" s="5"/>
      <c r="AA109" s="5"/>
      <c r="AB109" s="5"/>
      <c r="AC109" s="6"/>
      <c r="AD109" s="5"/>
      <c r="AF109" s="5"/>
      <c r="AG109" s="5"/>
      <c r="AH109" s="6"/>
      <c r="AI109" s="5"/>
      <c r="AJ109" s="5"/>
      <c r="AK109" s="5"/>
      <c r="AL109" s="5"/>
      <c r="AM109" s="5"/>
      <c r="AN109" s="5"/>
      <c r="AO109" s="5"/>
      <c r="AP109" s="6"/>
      <c r="AQ109" s="5"/>
    </row>
    <row r="110" spans="1:43" ht="25.5" x14ac:dyDescent="0.2">
      <c r="A110" s="20" t="s">
        <v>203</v>
      </c>
      <c r="B110" s="28" t="s">
        <v>13</v>
      </c>
      <c r="C110" s="29" t="s">
        <v>210</v>
      </c>
      <c r="D110" s="20" t="s">
        <v>34</v>
      </c>
      <c r="E110" s="20" t="s">
        <v>206</v>
      </c>
      <c r="F110" s="21"/>
      <c r="G110" s="20">
        <v>1</v>
      </c>
      <c r="H110" s="20">
        <v>5994</v>
      </c>
      <c r="I110" s="20">
        <v>0.1</v>
      </c>
      <c r="J110" s="20">
        <v>0.1</v>
      </c>
      <c r="K110" s="20">
        <v>0.05</v>
      </c>
      <c r="L110" s="20"/>
      <c r="M110" s="22">
        <f t="shared" si="52"/>
        <v>7492.5000000000009</v>
      </c>
      <c r="N110" s="76">
        <f t="shared" si="53"/>
        <v>7492.5000000000009</v>
      </c>
      <c r="O110" s="19">
        <v>1</v>
      </c>
      <c r="P110" s="76">
        <f t="shared" si="54"/>
        <v>7492.5000000000009</v>
      </c>
      <c r="Q110" s="23">
        <f t="shared" si="55"/>
        <v>7492.5000000000009</v>
      </c>
      <c r="S110" s="5"/>
      <c r="T110" s="5"/>
      <c r="U110" s="6"/>
      <c r="V110" s="5"/>
      <c r="W110" s="5"/>
      <c r="X110" s="5"/>
      <c r="Y110" s="5"/>
      <c r="Z110" s="5"/>
      <c r="AA110" s="5"/>
      <c r="AB110" s="5"/>
      <c r="AC110" s="6"/>
      <c r="AD110" s="5"/>
      <c r="AF110" s="5"/>
      <c r="AG110" s="5"/>
      <c r="AH110" s="6"/>
      <c r="AI110" s="5"/>
      <c r="AJ110" s="5"/>
      <c r="AK110" s="5"/>
      <c r="AL110" s="5"/>
      <c r="AM110" s="5"/>
      <c r="AN110" s="5"/>
      <c r="AO110" s="5"/>
      <c r="AP110" s="6"/>
      <c r="AQ110" s="5"/>
    </row>
    <row r="111" spans="1:43" ht="25.5" x14ac:dyDescent="0.2">
      <c r="A111" s="20" t="s">
        <v>204</v>
      </c>
      <c r="B111" s="28" t="s">
        <v>13</v>
      </c>
      <c r="C111" s="29" t="s">
        <v>211</v>
      </c>
      <c r="D111" s="20" t="s">
        <v>34</v>
      </c>
      <c r="E111" s="20" t="s">
        <v>17</v>
      </c>
      <c r="F111" s="21"/>
      <c r="G111" s="20">
        <v>0.5</v>
      </c>
      <c r="H111" s="20">
        <v>5994</v>
      </c>
      <c r="I111" s="20">
        <v>0.1</v>
      </c>
      <c r="J111" s="20">
        <v>0.3</v>
      </c>
      <c r="K111" s="20">
        <v>0.05</v>
      </c>
      <c r="L111" s="20">
        <v>0.4</v>
      </c>
      <c r="M111" s="22">
        <f t="shared" si="52"/>
        <v>11088.9</v>
      </c>
      <c r="N111" s="76">
        <f t="shared" si="53"/>
        <v>11088.9</v>
      </c>
      <c r="O111" s="19">
        <v>1</v>
      </c>
      <c r="P111" s="76">
        <f t="shared" si="54"/>
        <v>11088.9</v>
      </c>
      <c r="Q111" s="23">
        <f t="shared" si="55"/>
        <v>5544.45</v>
      </c>
      <c r="S111" s="5"/>
      <c r="T111" s="5"/>
      <c r="U111" s="6"/>
      <c r="V111" s="5"/>
      <c r="W111" s="5"/>
      <c r="X111" s="5"/>
      <c r="Y111" s="5"/>
      <c r="Z111" s="5"/>
      <c r="AA111" s="5"/>
      <c r="AB111" s="5"/>
      <c r="AC111" s="6"/>
      <c r="AD111" s="5"/>
      <c r="AF111" s="5"/>
      <c r="AG111" s="5"/>
      <c r="AH111" s="6"/>
      <c r="AI111" s="5"/>
      <c r="AJ111" s="5"/>
      <c r="AK111" s="5"/>
      <c r="AL111" s="5"/>
      <c r="AM111" s="5"/>
      <c r="AN111" s="5"/>
      <c r="AO111" s="5"/>
      <c r="AP111" s="6"/>
      <c r="AQ111" s="5"/>
    </row>
    <row r="112" spans="1:43" ht="13.5" thickBot="1" x14ac:dyDescent="0.25">
      <c r="A112" s="31" t="s">
        <v>33</v>
      </c>
      <c r="B112" s="32" t="s">
        <v>96</v>
      </c>
      <c r="C112" s="33" t="s">
        <v>97</v>
      </c>
      <c r="D112" s="31" t="s">
        <v>34</v>
      </c>
      <c r="E112" s="31" t="s">
        <v>17</v>
      </c>
      <c r="F112" s="34"/>
      <c r="G112" s="31"/>
      <c r="H112" s="31">
        <v>5994</v>
      </c>
      <c r="I112" s="31">
        <v>0.1</v>
      </c>
      <c r="J112" s="31">
        <v>0.3</v>
      </c>
      <c r="K112" s="31">
        <v>0.05</v>
      </c>
      <c r="L112" s="31">
        <v>0.4</v>
      </c>
      <c r="M112" s="35">
        <f t="shared" si="52"/>
        <v>11088.9</v>
      </c>
      <c r="N112" s="77">
        <f t="shared" si="53"/>
        <v>11088.9</v>
      </c>
      <c r="O112" s="36">
        <v>1</v>
      </c>
      <c r="P112" s="77">
        <f t="shared" si="54"/>
        <v>11088.9</v>
      </c>
      <c r="Q112" s="37">
        <f t="shared" si="55"/>
        <v>0</v>
      </c>
      <c r="S112" s="5"/>
      <c r="T112" s="5"/>
      <c r="U112" s="6"/>
      <c r="V112" s="5"/>
      <c r="W112" s="5"/>
      <c r="X112" s="5"/>
      <c r="Y112" s="5"/>
      <c r="Z112" s="5"/>
      <c r="AA112" s="5"/>
      <c r="AB112" s="5"/>
      <c r="AC112" s="6"/>
      <c r="AD112" s="5"/>
      <c r="AF112" s="5"/>
      <c r="AG112" s="5"/>
      <c r="AH112" s="6"/>
      <c r="AI112" s="5"/>
      <c r="AJ112" s="5"/>
      <c r="AK112" s="5"/>
      <c r="AL112" s="5"/>
      <c r="AM112" s="5"/>
      <c r="AN112" s="5"/>
      <c r="AO112" s="5"/>
      <c r="AP112" s="6"/>
      <c r="AQ112" s="5"/>
    </row>
    <row r="113" spans="1:43" s="66" customFormat="1" ht="13.5" thickBot="1" x14ac:dyDescent="0.25">
      <c r="A113" s="139" t="s">
        <v>57</v>
      </c>
      <c r="B113" s="140"/>
      <c r="C113" s="141"/>
      <c r="D113" s="68"/>
      <c r="E113" s="68"/>
      <c r="F113" s="69"/>
      <c r="G113" s="70">
        <f>SUM(G107:G112)</f>
        <v>3.3</v>
      </c>
      <c r="H113" s="69"/>
      <c r="I113" s="69"/>
      <c r="J113" s="69"/>
      <c r="K113" s="69"/>
      <c r="L113" s="69"/>
      <c r="M113" s="70"/>
      <c r="N113" s="80"/>
      <c r="O113" s="69"/>
      <c r="P113" s="80">
        <f t="shared" si="54"/>
        <v>0</v>
      </c>
      <c r="Q113" s="70">
        <f>SUM(Q107:Q112)</f>
        <v>35814.15</v>
      </c>
      <c r="S113" s="8"/>
      <c r="T113" s="8"/>
      <c r="U113" s="7"/>
      <c r="V113" s="8"/>
      <c r="W113" s="8"/>
      <c r="X113" s="8"/>
      <c r="Y113" s="8"/>
      <c r="Z113" s="8"/>
      <c r="AA113" s="8"/>
      <c r="AB113" s="8"/>
      <c r="AC113" s="7"/>
      <c r="AD113" s="65"/>
      <c r="AF113" s="8"/>
      <c r="AG113" s="8"/>
      <c r="AH113" s="7"/>
      <c r="AI113" s="8"/>
      <c r="AJ113" s="8"/>
      <c r="AK113" s="8"/>
      <c r="AL113" s="8"/>
      <c r="AM113" s="8"/>
      <c r="AN113" s="8"/>
      <c r="AO113" s="8"/>
      <c r="AP113" s="7"/>
      <c r="AQ113" s="65"/>
    </row>
    <row r="114" spans="1:43" x14ac:dyDescent="0.2">
      <c r="Q114" s="122">
        <f>Q113/G113</f>
        <v>10852.772727272728</v>
      </c>
    </row>
    <row r="115" spans="1:43" x14ac:dyDescent="0.2">
      <c r="Q115" s="3">
        <v>11088.9</v>
      </c>
    </row>
    <row r="117" spans="1:43" ht="25.5" x14ac:dyDescent="0.2">
      <c r="A117" s="39" t="s">
        <v>207</v>
      </c>
      <c r="B117" s="45" t="s">
        <v>13</v>
      </c>
      <c r="C117" s="40" t="s">
        <v>214</v>
      </c>
      <c r="D117" s="39" t="s">
        <v>36</v>
      </c>
      <c r="E117" s="39" t="s">
        <v>17</v>
      </c>
      <c r="F117" s="39">
        <v>15</v>
      </c>
      <c r="G117" s="43">
        <f>F117/24</f>
        <v>0.625</v>
      </c>
      <c r="H117" s="39">
        <v>5994</v>
      </c>
      <c r="I117" s="39">
        <v>0.1</v>
      </c>
      <c r="J117" s="39">
        <v>0.3</v>
      </c>
      <c r="K117" s="39">
        <v>0.05</v>
      </c>
      <c r="L117" s="39">
        <v>0.4</v>
      </c>
      <c r="M117" s="42">
        <f>H117*(1+I117+J117+K117+L117)</f>
        <v>11088.9</v>
      </c>
      <c r="N117" s="78">
        <f>M117</f>
        <v>11088.9</v>
      </c>
      <c r="O117" s="39">
        <v>1</v>
      </c>
      <c r="P117" s="78">
        <f t="shared" ref="P117:P121" si="56">N117*O117</f>
        <v>11088.9</v>
      </c>
      <c r="Q117" s="43">
        <f>P117*G117</f>
        <v>6930.5625</v>
      </c>
      <c r="S117" s="5"/>
      <c r="T117" s="5"/>
      <c r="U117" s="6"/>
      <c r="V117" s="5"/>
      <c r="W117" s="5"/>
      <c r="X117" s="5"/>
      <c r="Y117" s="5"/>
      <c r="Z117" s="5"/>
      <c r="AA117" s="5"/>
      <c r="AB117" s="5"/>
      <c r="AC117" s="6"/>
      <c r="AD117" s="9"/>
      <c r="AF117" s="5"/>
      <c r="AG117" s="5"/>
      <c r="AH117" s="6"/>
      <c r="AI117" s="5"/>
      <c r="AJ117" s="5"/>
      <c r="AK117" s="5"/>
      <c r="AL117" s="5"/>
      <c r="AM117" s="5"/>
      <c r="AN117" s="5"/>
      <c r="AO117" s="5"/>
      <c r="AP117" s="6"/>
      <c r="AQ117" s="9"/>
    </row>
    <row r="118" spans="1:43" ht="25.5" x14ac:dyDescent="0.2">
      <c r="A118" s="39" t="s">
        <v>212</v>
      </c>
      <c r="B118" s="45" t="s">
        <v>213</v>
      </c>
      <c r="C118" s="40" t="s">
        <v>215</v>
      </c>
      <c r="D118" s="39" t="s">
        <v>36</v>
      </c>
      <c r="E118" s="39" t="s">
        <v>17</v>
      </c>
      <c r="F118" s="39">
        <v>14</v>
      </c>
      <c r="G118" s="43">
        <f>F118/24</f>
        <v>0.58333333333333337</v>
      </c>
      <c r="H118" s="39">
        <v>5994</v>
      </c>
      <c r="I118" s="39"/>
      <c r="J118" s="39">
        <v>0.3</v>
      </c>
      <c r="K118" s="39">
        <v>0.05</v>
      </c>
      <c r="L118" s="39">
        <v>0.4</v>
      </c>
      <c r="M118" s="42">
        <f>H118*(1+I118+J118+K118+L118)</f>
        <v>10489.5</v>
      </c>
      <c r="N118" s="78">
        <f>M118</f>
        <v>10489.5</v>
      </c>
      <c r="O118" s="39">
        <v>1</v>
      </c>
      <c r="P118" s="78">
        <f t="shared" si="56"/>
        <v>10489.5</v>
      </c>
      <c r="Q118" s="43">
        <f>P118*G118</f>
        <v>6118.875</v>
      </c>
      <c r="S118" s="5"/>
      <c r="T118" s="5"/>
      <c r="U118" s="6"/>
      <c r="V118" s="5"/>
      <c r="W118" s="5"/>
      <c r="X118" s="5"/>
      <c r="Y118" s="5"/>
      <c r="Z118" s="5"/>
      <c r="AA118" s="5"/>
      <c r="AB118" s="5"/>
      <c r="AC118" s="6"/>
      <c r="AD118" s="9"/>
      <c r="AF118" s="5"/>
      <c r="AG118" s="5"/>
      <c r="AH118" s="6"/>
      <c r="AI118" s="5"/>
      <c r="AJ118" s="5"/>
      <c r="AK118" s="5"/>
      <c r="AL118" s="5"/>
      <c r="AM118" s="5"/>
      <c r="AN118" s="5"/>
      <c r="AO118" s="5"/>
      <c r="AP118" s="6"/>
      <c r="AQ118" s="9"/>
    </row>
    <row r="119" spans="1:43" ht="25.5" x14ac:dyDescent="0.2">
      <c r="A119" s="39" t="s">
        <v>218</v>
      </c>
      <c r="B119" s="45" t="s">
        <v>13</v>
      </c>
      <c r="C119" s="40" t="s">
        <v>216</v>
      </c>
      <c r="D119" s="39" t="s">
        <v>36</v>
      </c>
      <c r="E119" s="39"/>
      <c r="F119" s="39">
        <v>2</v>
      </c>
      <c r="G119" s="43">
        <f>F119/24</f>
        <v>8.3333333333333329E-2</v>
      </c>
      <c r="H119" s="39">
        <v>5994</v>
      </c>
      <c r="I119" s="39">
        <v>0.1</v>
      </c>
      <c r="J119" s="39">
        <v>0.3</v>
      </c>
      <c r="K119" s="39">
        <v>0.05</v>
      </c>
      <c r="L119" s="39"/>
      <c r="M119" s="42">
        <f>H119*(1+I119+J119+K119+L119)</f>
        <v>8691.3000000000011</v>
      </c>
      <c r="N119" s="78">
        <f>M119</f>
        <v>8691.3000000000011</v>
      </c>
      <c r="O119" s="39">
        <v>1</v>
      </c>
      <c r="P119" s="78">
        <f t="shared" si="56"/>
        <v>8691.3000000000011</v>
      </c>
      <c r="Q119" s="43">
        <f>P119*G119</f>
        <v>724.27500000000009</v>
      </c>
      <c r="S119" s="5"/>
      <c r="T119" s="5"/>
      <c r="U119" s="6"/>
      <c r="V119" s="5"/>
      <c r="W119" s="5"/>
      <c r="X119" s="5"/>
      <c r="Y119" s="5"/>
      <c r="Z119" s="5"/>
      <c r="AA119" s="5"/>
      <c r="AB119" s="5"/>
      <c r="AC119" s="6"/>
      <c r="AD119" s="9"/>
      <c r="AF119" s="5"/>
      <c r="AG119" s="5"/>
      <c r="AH119" s="6"/>
      <c r="AI119" s="5"/>
      <c r="AJ119" s="5"/>
      <c r="AK119" s="5"/>
      <c r="AL119" s="5"/>
      <c r="AM119" s="5"/>
      <c r="AN119" s="5"/>
      <c r="AO119" s="5"/>
      <c r="AP119" s="6"/>
      <c r="AQ119" s="9"/>
    </row>
    <row r="120" spans="1:43" ht="25.5" x14ac:dyDescent="0.2">
      <c r="A120" s="39" t="s">
        <v>219</v>
      </c>
      <c r="B120" s="45" t="s">
        <v>13</v>
      </c>
      <c r="C120" s="40" t="s">
        <v>217</v>
      </c>
      <c r="D120" s="39" t="s">
        <v>36</v>
      </c>
      <c r="E120" s="39" t="s">
        <v>17</v>
      </c>
      <c r="F120" s="39">
        <v>26</v>
      </c>
      <c r="G120" s="43">
        <f>F120/24</f>
        <v>1.0833333333333333</v>
      </c>
      <c r="H120" s="39">
        <v>5994</v>
      </c>
      <c r="I120" s="39">
        <v>0.1</v>
      </c>
      <c r="J120" s="39">
        <v>0.3</v>
      </c>
      <c r="K120" s="39">
        <v>0.05</v>
      </c>
      <c r="L120" s="39">
        <v>0.4</v>
      </c>
      <c r="M120" s="42">
        <f>H120*(1+I120+J120+K120+L120)</f>
        <v>11088.9</v>
      </c>
      <c r="N120" s="78">
        <f>M120</f>
        <v>11088.9</v>
      </c>
      <c r="O120" s="39">
        <v>1</v>
      </c>
      <c r="P120" s="78">
        <f t="shared" si="56"/>
        <v>11088.9</v>
      </c>
      <c r="Q120" s="43">
        <f>P120*G120</f>
        <v>12012.974999999999</v>
      </c>
      <c r="S120" s="5"/>
      <c r="T120" s="5"/>
      <c r="U120" s="6"/>
      <c r="V120" s="5"/>
      <c r="W120" s="5"/>
      <c r="X120" s="5"/>
      <c r="Y120" s="5"/>
      <c r="Z120" s="5"/>
      <c r="AA120" s="5"/>
      <c r="AB120" s="5"/>
      <c r="AC120" s="6"/>
      <c r="AD120" s="9"/>
      <c r="AF120" s="5"/>
      <c r="AG120" s="5"/>
      <c r="AH120" s="6"/>
      <c r="AI120" s="5"/>
      <c r="AJ120" s="5"/>
      <c r="AK120" s="5"/>
      <c r="AL120" s="5"/>
      <c r="AM120" s="5"/>
      <c r="AN120" s="5"/>
      <c r="AO120" s="5"/>
      <c r="AP120" s="6"/>
      <c r="AQ120" s="9"/>
    </row>
    <row r="121" spans="1:43" ht="26.25" thickBot="1" x14ac:dyDescent="0.25">
      <c r="A121" s="36" t="s">
        <v>33</v>
      </c>
      <c r="B121" s="32" t="s">
        <v>13</v>
      </c>
      <c r="C121" s="47" t="s">
        <v>97</v>
      </c>
      <c r="D121" s="31" t="s">
        <v>36</v>
      </c>
      <c r="E121" s="31" t="s">
        <v>17</v>
      </c>
      <c r="F121" s="31"/>
      <c r="G121" s="43">
        <f>F121/24</f>
        <v>0</v>
      </c>
      <c r="H121" s="31">
        <v>5994</v>
      </c>
      <c r="I121" s="31">
        <v>0.1</v>
      </c>
      <c r="J121" s="31">
        <v>0.3</v>
      </c>
      <c r="K121" s="31">
        <v>0.05</v>
      </c>
      <c r="L121" s="31">
        <v>0.4</v>
      </c>
      <c r="M121" s="35">
        <f>H121*(1+I121+J121+K121+L121)</f>
        <v>11088.9</v>
      </c>
      <c r="N121" s="77">
        <f>M121</f>
        <v>11088.9</v>
      </c>
      <c r="O121" s="31">
        <v>1</v>
      </c>
      <c r="P121" s="77">
        <f t="shared" si="56"/>
        <v>11088.9</v>
      </c>
      <c r="Q121" s="37">
        <f>P121*G121</f>
        <v>0</v>
      </c>
      <c r="S121" s="5"/>
      <c r="T121" s="5"/>
      <c r="U121" s="6"/>
      <c r="V121" s="5"/>
      <c r="W121" s="5"/>
      <c r="X121" s="5"/>
      <c r="Y121" s="5"/>
      <c r="Z121" s="5"/>
      <c r="AA121" s="5"/>
      <c r="AB121" s="5"/>
      <c r="AC121" s="6"/>
      <c r="AD121" s="9"/>
      <c r="AF121" s="5"/>
      <c r="AG121" s="5"/>
      <c r="AH121" s="6"/>
      <c r="AI121" s="5"/>
      <c r="AJ121" s="5"/>
      <c r="AK121" s="5"/>
      <c r="AL121" s="5"/>
      <c r="AM121" s="5"/>
      <c r="AN121" s="5"/>
      <c r="AO121" s="5"/>
      <c r="AP121" s="6"/>
      <c r="AQ121" s="9"/>
    </row>
    <row r="122" spans="1:43" s="66" customFormat="1" ht="13.5" thickBot="1" x14ac:dyDescent="0.25">
      <c r="A122" s="68" t="s">
        <v>60</v>
      </c>
      <c r="B122" s="73"/>
      <c r="C122" s="71"/>
      <c r="D122" s="69"/>
      <c r="E122" s="69"/>
      <c r="F122" s="69">
        <f>SUM(F117:F121)</f>
        <v>57</v>
      </c>
      <c r="G122" s="70">
        <f>SUM(G117:G121)</f>
        <v>2.375</v>
      </c>
      <c r="H122" s="69"/>
      <c r="I122" s="69"/>
      <c r="J122" s="69"/>
      <c r="K122" s="69"/>
      <c r="L122" s="69"/>
      <c r="M122" s="70"/>
      <c r="N122" s="81"/>
      <c r="O122" s="69"/>
      <c r="P122" s="80"/>
      <c r="Q122" s="70">
        <f>SUM(Q117:Q121)</f>
        <v>25786.6875</v>
      </c>
      <c r="S122" s="8"/>
      <c r="T122" s="8"/>
      <c r="U122" s="7"/>
      <c r="V122" s="8"/>
      <c r="W122" s="8"/>
      <c r="X122" s="8"/>
      <c r="Y122" s="8"/>
      <c r="Z122" s="8"/>
      <c r="AA122" s="8"/>
      <c r="AB122" s="8"/>
      <c r="AC122" s="7"/>
      <c r="AD122" s="65"/>
      <c r="AF122" s="8"/>
      <c r="AG122" s="8"/>
      <c r="AH122" s="7"/>
      <c r="AI122" s="8"/>
      <c r="AJ122" s="8"/>
      <c r="AK122" s="8"/>
      <c r="AL122" s="8"/>
      <c r="AM122" s="8"/>
      <c r="AN122" s="8"/>
      <c r="AO122" s="8"/>
      <c r="AP122" s="7"/>
      <c r="AQ122" s="65"/>
    </row>
    <row r="123" spans="1:43" x14ac:dyDescent="0.2">
      <c r="Q123" s="122">
        <f>Q122/F122*24</f>
        <v>10857.552631578947</v>
      </c>
    </row>
  </sheetData>
  <mergeCells count="9">
    <mergeCell ref="A113:C113"/>
    <mergeCell ref="A16:C16"/>
    <mergeCell ref="A23:C23"/>
    <mergeCell ref="A26:C26"/>
    <mergeCell ref="K1:L1"/>
    <mergeCell ref="A2:Q2"/>
    <mergeCell ref="A3:Q3"/>
    <mergeCell ref="A4:Q4"/>
    <mergeCell ref="A9:C9"/>
  </mergeCells>
  <phoneticPr fontId="2" type="noConversion"/>
  <pageMargins left="0" right="0" top="0.94488188976377963" bottom="0.55118110236220474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8"/>
  <sheetViews>
    <sheetView topLeftCell="A2" zoomScale="80" zoomScaleNormal="80" workbookViewId="0">
      <selection activeCell="A2" sqref="A2:M2"/>
    </sheetView>
  </sheetViews>
  <sheetFormatPr defaultColWidth="9.28515625" defaultRowHeight="12.75" x14ac:dyDescent="0.2"/>
  <cols>
    <col min="1" max="1" width="22.140625" style="5" customWidth="1"/>
    <col min="2" max="2" width="23.7109375" style="3" customWidth="1"/>
    <col min="3" max="3" width="9.140625" style="3" customWidth="1"/>
    <col min="4" max="4" width="7.42578125" style="3" customWidth="1"/>
    <col min="5" max="5" width="12.140625" style="3" customWidth="1"/>
    <col min="6" max="6" width="7.28515625" style="3" customWidth="1"/>
    <col min="7" max="7" width="6.28515625" style="3" customWidth="1"/>
    <col min="8" max="8" width="5.7109375" style="5" customWidth="1"/>
    <col min="9" max="9" width="14.28515625" style="5" customWidth="1"/>
    <col min="10" max="10" width="12.42578125" style="5" customWidth="1"/>
    <col min="11" max="11" width="8.7109375" style="5" customWidth="1"/>
    <col min="12" max="12" width="10.7109375" style="5" customWidth="1"/>
    <col min="13" max="13" width="12" style="5" customWidth="1"/>
    <col min="14" max="177" width="9.28515625" style="5"/>
    <col min="178" max="16384" width="9.28515625" style="3"/>
  </cols>
  <sheetData>
    <row r="1" spans="1:227" ht="12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2" t="s">
        <v>48</v>
      </c>
      <c r="N1" s="1"/>
      <c r="O1" s="3"/>
      <c r="P1" s="2"/>
    </row>
    <row r="2" spans="1:227" x14ac:dyDescent="0.2">
      <c r="A2" s="144" t="s">
        <v>269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"/>
      <c r="O2" s="1"/>
      <c r="P2" s="1"/>
    </row>
    <row r="3" spans="1:227" x14ac:dyDescent="0.2">
      <c r="A3" s="147" t="s">
        <v>267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"/>
      <c r="O3" s="1"/>
      <c r="P3" s="1"/>
    </row>
    <row r="4" spans="1:227" x14ac:dyDescent="0.2">
      <c r="A4" s="152" t="s">
        <v>63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</row>
    <row r="5" spans="1:227" x14ac:dyDescent="0.2">
      <c r="A5" s="6" t="s">
        <v>31</v>
      </c>
      <c r="B5" s="6"/>
      <c r="C5" s="6"/>
      <c r="D5" s="6"/>
      <c r="E5" s="6"/>
      <c r="F5" s="6"/>
      <c r="G5" s="6"/>
    </row>
    <row r="6" spans="1:227" x14ac:dyDescent="0.2">
      <c r="B6" s="6"/>
      <c r="C6" s="6"/>
      <c r="D6" s="6"/>
      <c r="E6" s="6"/>
      <c r="F6" s="6"/>
      <c r="G6" s="6"/>
    </row>
    <row r="7" spans="1:227" s="6" customFormat="1" ht="180.75" customHeight="1" x14ac:dyDescent="0.2">
      <c r="A7" s="55" t="s">
        <v>1</v>
      </c>
      <c r="B7" s="56" t="s">
        <v>20</v>
      </c>
      <c r="C7" s="56" t="s">
        <v>21</v>
      </c>
      <c r="D7" s="56" t="s">
        <v>7</v>
      </c>
      <c r="E7" s="57" t="s">
        <v>22</v>
      </c>
      <c r="F7" s="57" t="s">
        <v>23</v>
      </c>
      <c r="G7" s="56" t="s">
        <v>24</v>
      </c>
      <c r="H7" s="56" t="s">
        <v>64</v>
      </c>
      <c r="I7" s="56" t="s">
        <v>28</v>
      </c>
      <c r="J7" s="58" t="s">
        <v>29</v>
      </c>
      <c r="K7" s="56" t="s">
        <v>27</v>
      </c>
      <c r="L7" s="58" t="s">
        <v>39</v>
      </c>
      <c r="M7" s="56" t="s">
        <v>9</v>
      </c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</row>
    <row r="8" spans="1:227" hidden="1" x14ac:dyDescent="0.2">
      <c r="A8" s="13"/>
      <c r="B8" s="12" t="s">
        <v>0</v>
      </c>
      <c r="C8" s="13" t="s">
        <v>18</v>
      </c>
      <c r="D8" s="12"/>
      <c r="E8" s="52">
        <v>4611</v>
      </c>
      <c r="F8" s="52">
        <v>3.33</v>
      </c>
      <c r="G8" s="13">
        <v>1</v>
      </c>
      <c r="H8" s="13">
        <v>0.8</v>
      </c>
      <c r="I8" s="14">
        <f>E8*(F8*G8+H8)</f>
        <v>19043.43</v>
      </c>
      <c r="J8" s="53">
        <f>I8</f>
        <v>19043.43</v>
      </c>
      <c r="K8" s="52">
        <v>1</v>
      </c>
      <c r="L8" s="54">
        <f t="shared" ref="L8:L19" si="0">J8*K8</f>
        <v>19043.43</v>
      </c>
      <c r="M8" s="14">
        <f>D8*L8</f>
        <v>0</v>
      </c>
    </row>
    <row r="9" spans="1:227" ht="13.5" customHeight="1" x14ac:dyDescent="0.2">
      <c r="A9" s="13"/>
      <c r="B9" s="51" t="s">
        <v>266</v>
      </c>
      <c r="C9" s="13" t="s">
        <v>264</v>
      </c>
      <c r="D9" s="13"/>
      <c r="E9" s="52">
        <v>4611</v>
      </c>
      <c r="F9" s="52">
        <v>3.33</v>
      </c>
      <c r="G9" s="13">
        <v>0.8</v>
      </c>
      <c r="H9" s="13">
        <v>0.8</v>
      </c>
      <c r="I9" s="14">
        <f t="shared" ref="I9:I19" si="1">E9*(F9*G9+H9)</f>
        <v>15972.504000000003</v>
      </c>
      <c r="J9" s="53">
        <f t="shared" ref="J9:J19" si="2">I9</f>
        <v>15972.504000000003</v>
      </c>
      <c r="K9" s="52">
        <v>1</v>
      </c>
      <c r="L9" s="54">
        <f t="shared" si="0"/>
        <v>15972.504000000003</v>
      </c>
      <c r="M9" s="52">
        <f>ROUND(D9*L9,2)</f>
        <v>0</v>
      </c>
    </row>
    <row r="10" spans="1:227" ht="13.5" customHeight="1" x14ac:dyDescent="0.2">
      <c r="A10" s="13"/>
      <c r="B10" s="51" t="s">
        <v>266</v>
      </c>
      <c r="C10" s="13" t="s">
        <v>262</v>
      </c>
      <c r="D10" s="13"/>
      <c r="E10" s="52">
        <v>4611</v>
      </c>
      <c r="F10" s="52">
        <v>3.33</v>
      </c>
      <c r="G10" s="13">
        <v>0.8</v>
      </c>
      <c r="H10" s="13">
        <v>0.8</v>
      </c>
      <c r="I10" s="14">
        <f>E10*(F10*G10+H10)</f>
        <v>15972.504000000003</v>
      </c>
      <c r="J10" s="53">
        <f>I10</f>
        <v>15972.504000000003</v>
      </c>
      <c r="K10" s="52">
        <v>1</v>
      </c>
      <c r="L10" s="54">
        <f>J10*K10</f>
        <v>15972.504000000003</v>
      </c>
      <c r="M10" s="52">
        <f>ROUND(D10*L10,2)</f>
        <v>0</v>
      </c>
    </row>
    <row r="11" spans="1:227" ht="13.5" customHeight="1" x14ac:dyDescent="0.2">
      <c r="A11" s="13"/>
      <c r="B11" s="51" t="s">
        <v>266</v>
      </c>
      <c r="C11" s="13" t="s">
        <v>263</v>
      </c>
      <c r="D11" s="13"/>
      <c r="E11" s="52">
        <v>4611</v>
      </c>
      <c r="F11" s="52">
        <v>3.33</v>
      </c>
      <c r="G11" s="13">
        <v>0.8</v>
      </c>
      <c r="H11" s="13">
        <v>0.8</v>
      </c>
      <c r="I11" s="14">
        <f>E11*(F11*G11+H11)</f>
        <v>15972.504000000003</v>
      </c>
      <c r="J11" s="53">
        <f>I11</f>
        <v>15972.504000000003</v>
      </c>
      <c r="K11" s="52">
        <v>1</v>
      </c>
      <c r="L11" s="54">
        <f>J11*K11</f>
        <v>15972.504000000003</v>
      </c>
      <c r="M11" s="52">
        <f>ROUND(D11*L11,2)</f>
        <v>0</v>
      </c>
    </row>
    <row r="12" spans="1:227" ht="13.5" customHeight="1" thickBot="1" x14ac:dyDescent="0.25">
      <c r="A12" s="13"/>
      <c r="B12" s="96" t="s">
        <v>80</v>
      </c>
      <c r="C12" s="13"/>
      <c r="D12" s="12">
        <f>SUM(D9:D11)</f>
        <v>0</v>
      </c>
      <c r="E12" s="52"/>
      <c r="F12" s="52"/>
      <c r="G12" s="13"/>
      <c r="H12" s="13"/>
      <c r="I12" s="14"/>
      <c r="J12" s="53"/>
      <c r="K12" s="52"/>
      <c r="L12" s="54"/>
      <c r="M12" s="14">
        <f>SUM(M9:M11)</f>
        <v>0</v>
      </c>
    </row>
    <row r="13" spans="1:227" ht="12.75" hidden="1" customHeight="1" x14ac:dyDescent="0.2">
      <c r="A13" s="13"/>
      <c r="B13" s="96" t="s">
        <v>79</v>
      </c>
      <c r="C13" s="13"/>
      <c r="D13" s="12"/>
      <c r="E13" s="52">
        <v>4611</v>
      </c>
      <c r="F13" s="52">
        <v>3.33</v>
      </c>
      <c r="G13" s="13">
        <v>0.8</v>
      </c>
      <c r="H13" s="13">
        <v>0.8</v>
      </c>
      <c r="I13" s="14">
        <f>E13*(F13*G13+H13)</f>
        <v>15972.504000000003</v>
      </c>
      <c r="J13" s="53">
        <f t="shared" si="2"/>
        <v>15972.504000000003</v>
      </c>
      <c r="K13" s="52">
        <v>1</v>
      </c>
      <c r="L13" s="54">
        <f t="shared" si="0"/>
        <v>15972.504000000003</v>
      </c>
      <c r="M13" s="14">
        <f>ROUND(D13*L13,2)</f>
        <v>0</v>
      </c>
    </row>
    <row r="14" spans="1:227" hidden="1" x14ac:dyDescent="0.2">
      <c r="A14" s="13"/>
      <c r="B14" s="96" t="s">
        <v>38</v>
      </c>
      <c r="C14" s="13"/>
      <c r="D14" s="12"/>
      <c r="E14" s="52">
        <v>4611</v>
      </c>
      <c r="F14" s="52">
        <v>3.33</v>
      </c>
      <c r="G14" s="13">
        <v>0.75</v>
      </c>
      <c r="H14" s="13">
        <v>0.2</v>
      </c>
      <c r="I14" s="14">
        <f t="shared" si="1"/>
        <v>12438.172500000001</v>
      </c>
      <c r="J14" s="53">
        <f t="shared" si="2"/>
        <v>12438.172500000001</v>
      </c>
      <c r="K14" s="52">
        <v>1</v>
      </c>
      <c r="L14" s="54">
        <f t="shared" si="0"/>
        <v>12438.172500000001</v>
      </c>
      <c r="M14" s="14">
        <f>ROUND(D14*L14,2)</f>
        <v>0</v>
      </c>
    </row>
    <row r="15" spans="1:227" hidden="1" x14ac:dyDescent="0.2">
      <c r="A15" s="13"/>
      <c r="B15" s="51" t="s">
        <v>37</v>
      </c>
      <c r="C15" s="13"/>
      <c r="D15" s="13"/>
      <c r="E15" s="52">
        <v>4611</v>
      </c>
      <c r="F15" s="52">
        <v>3.33</v>
      </c>
      <c r="G15" s="13">
        <v>0.6</v>
      </c>
      <c r="H15" s="13">
        <v>0.8</v>
      </c>
      <c r="I15" s="14">
        <f t="shared" si="1"/>
        <v>12901.578</v>
      </c>
      <c r="J15" s="53">
        <f t="shared" si="2"/>
        <v>12901.578</v>
      </c>
      <c r="K15" s="52">
        <v>1</v>
      </c>
      <c r="L15" s="54">
        <f t="shared" si="0"/>
        <v>12901.578</v>
      </c>
      <c r="M15" s="52">
        <f>ROUND(D15*L15,2)</f>
        <v>0</v>
      </c>
    </row>
    <row r="16" spans="1:227" hidden="1" x14ac:dyDescent="0.2">
      <c r="A16" s="13"/>
      <c r="B16" s="51" t="s">
        <v>37</v>
      </c>
      <c r="C16" s="13"/>
      <c r="D16" s="13"/>
      <c r="E16" s="52">
        <v>4611</v>
      </c>
      <c r="F16" s="52">
        <v>3.33</v>
      </c>
      <c r="G16" s="13">
        <v>0.6</v>
      </c>
      <c r="H16" s="13">
        <v>0.8</v>
      </c>
      <c r="I16" s="14">
        <f t="shared" si="1"/>
        <v>12901.578</v>
      </c>
      <c r="J16" s="86">
        <f t="shared" si="2"/>
        <v>12901.578</v>
      </c>
      <c r="K16" s="52">
        <v>1</v>
      </c>
      <c r="L16" s="88">
        <f t="shared" si="0"/>
        <v>12901.578</v>
      </c>
      <c r="M16" s="52">
        <f>ROUND(D16*L16,2)</f>
        <v>0</v>
      </c>
    </row>
    <row r="17" spans="1:13" hidden="1" x14ac:dyDescent="0.2">
      <c r="A17" s="13"/>
      <c r="B17" s="51" t="s">
        <v>37</v>
      </c>
      <c r="C17" s="13"/>
      <c r="D17" s="13"/>
      <c r="E17" s="52">
        <v>4611</v>
      </c>
      <c r="F17" s="52">
        <v>3.33</v>
      </c>
      <c r="G17" s="13">
        <v>0.6</v>
      </c>
      <c r="H17" s="13">
        <v>0.2</v>
      </c>
      <c r="I17" s="14">
        <f t="shared" si="1"/>
        <v>10134.977999999999</v>
      </c>
      <c r="J17" s="86">
        <f t="shared" si="2"/>
        <v>10134.977999999999</v>
      </c>
      <c r="K17" s="52">
        <v>1</v>
      </c>
      <c r="L17" s="88">
        <f t="shared" si="0"/>
        <v>10134.977999999999</v>
      </c>
      <c r="M17" s="52">
        <f>ROUND(D17*L17,2)</f>
        <v>0</v>
      </c>
    </row>
    <row r="18" spans="1:13" hidden="1" x14ac:dyDescent="0.2">
      <c r="A18" s="13"/>
      <c r="B18" s="96" t="s">
        <v>81</v>
      </c>
      <c r="C18" s="13"/>
      <c r="D18" s="12"/>
      <c r="E18" s="52"/>
      <c r="F18" s="52"/>
      <c r="G18" s="13"/>
      <c r="H18" s="13"/>
      <c r="I18" s="14"/>
      <c r="J18" s="86"/>
      <c r="K18" s="52"/>
      <c r="L18" s="88"/>
      <c r="M18" s="14">
        <f>SUM(M15:M17)</f>
        <v>0</v>
      </c>
    </row>
    <row r="19" spans="1:13" ht="13.5" hidden="1" thickBot="1" x14ac:dyDescent="0.25">
      <c r="A19" s="13"/>
      <c r="B19" s="96" t="s">
        <v>65</v>
      </c>
      <c r="C19" s="13"/>
      <c r="D19" s="12"/>
      <c r="E19" s="52">
        <v>4611</v>
      </c>
      <c r="F19" s="52">
        <v>3.33</v>
      </c>
      <c r="G19" s="13">
        <v>0.6</v>
      </c>
      <c r="H19" s="13">
        <v>0.2</v>
      </c>
      <c r="I19" s="14">
        <f t="shared" si="1"/>
        <v>10134.977999999999</v>
      </c>
      <c r="J19" s="86">
        <f t="shared" si="2"/>
        <v>10134.977999999999</v>
      </c>
      <c r="K19" s="52">
        <v>1</v>
      </c>
      <c r="L19" s="88">
        <f t="shared" si="0"/>
        <v>10134.977999999999</v>
      </c>
      <c r="M19" s="14">
        <f>D19*L19</f>
        <v>0</v>
      </c>
    </row>
    <row r="20" spans="1:13" ht="14.25" thickTop="1" thickBot="1" x14ac:dyDescent="0.25">
      <c r="A20" s="154" t="s">
        <v>62</v>
      </c>
      <c r="B20" s="154"/>
      <c r="C20" s="154"/>
      <c r="D20" s="60">
        <f>D8+D12+D13+D14+D18+D19</f>
        <v>0</v>
      </c>
      <c r="E20" s="59"/>
      <c r="F20" s="59"/>
      <c r="G20" s="59"/>
      <c r="H20" s="59"/>
      <c r="I20" s="59"/>
      <c r="J20" s="87"/>
      <c r="K20" s="59"/>
      <c r="L20" s="89"/>
      <c r="M20" s="60">
        <f>M8+M12+M13+M14+M18+M19</f>
        <v>0</v>
      </c>
    </row>
    <row r="21" spans="1:13" ht="13.5" thickTop="1" x14ac:dyDescent="0.2">
      <c r="B21" s="5"/>
      <c r="C21" s="5"/>
      <c r="D21" s="5"/>
      <c r="E21" s="5"/>
      <c r="F21" s="5"/>
      <c r="G21" s="5"/>
    </row>
    <row r="22" spans="1:13" x14ac:dyDescent="0.2">
      <c r="B22" s="6"/>
      <c r="C22" s="6"/>
      <c r="D22" s="6"/>
      <c r="E22" s="6"/>
      <c r="F22" s="10"/>
      <c r="G22" s="6"/>
    </row>
    <row r="23" spans="1:13" x14ac:dyDescent="0.2">
      <c r="A23" s="3" t="s">
        <v>52</v>
      </c>
      <c r="B23" s="6"/>
      <c r="C23" s="6"/>
      <c r="D23" s="6"/>
      <c r="E23" s="6"/>
      <c r="F23" s="6"/>
      <c r="G23" s="6"/>
    </row>
    <row r="24" spans="1:13" x14ac:dyDescent="0.2">
      <c r="A24" s="3" t="s">
        <v>53</v>
      </c>
      <c r="B24" s="6"/>
      <c r="C24" s="6"/>
      <c r="D24" s="6"/>
      <c r="E24" s="6"/>
      <c r="F24" s="6"/>
      <c r="G24" s="6"/>
    </row>
    <row r="25" spans="1:13" x14ac:dyDescent="0.2">
      <c r="B25" s="6"/>
      <c r="C25" s="6"/>
      <c r="D25" s="6"/>
      <c r="E25" s="6"/>
      <c r="F25" s="10"/>
      <c r="G25" s="6"/>
    </row>
    <row r="26" spans="1:13" x14ac:dyDescent="0.2">
      <c r="B26" s="5"/>
      <c r="C26" s="5"/>
      <c r="D26" s="5"/>
      <c r="E26" s="5"/>
      <c r="F26" s="5"/>
      <c r="G26" s="5"/>
    </row>
    <row r="27" spans="1:13" x14ac:dyDescent="0.2">
      <c r="B27" s="5"/>
      <c r="C27" s="5"/>
      <c r="D27" s="5"/>
      <c r="E27" s="5"/>
      <c r="F27" s="5"/>
      <c r="G27" s="5"/>
    </row>
    <row r="28" spans="1:13" x14ac:dyDescent="0.2">
      <c r="B28" s="8"/>
    </row>
  </sheetData>
  <mergeCells count="4">
    <mergeCell ref="A2:M2"/>
    <mergeCell ref="A3:M3"/>
    <mergeCell ref="A4:M4"/>
    <mergeCell ref="A20:C20"/>
  </mergeCells>
  <phoneticPr fontId="2" type="noConversion"/>
  <pageMargins left="0" right="0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5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A2" sqref="A2:L2"/>
    </sheetView>
  </sheetViews>
  <sheetFormatPr defaultColWidth="9.28515625" defaultRowHeight="12.75" x14ac:dyDescent="0.2"/>
  <cols>
    <col min="1" max="1" width="17.28515625" style="3" customWidth="1"/>
    <col min="2" max="2" width="20.5703125" style="3" customWidth="1"/>
    <col min="3" max="3" width="8.28515625" style="3" customWidth="1"/>
    <col min="4" max="4" width="6" style="3" customWidth="1"/>
    <col min="5" max="5" width="5" style="3" customWidth="1"/>
    <col min="6" max="6" width="5.7109375" style="3" customWidth="1"/>
    <col min="7" max="7" width="5.28515625" style="3" customWidth="1"/>
    <col min="8" max="8" width="9.7109375" style="3" customWidth="1"/>
    <col min="9" max="9" width="10.7109375" style="3" customWidth="1"/>
    <col min="10" max="10" width="4.28515625" style="3" customWidth="1"/>
    <col min="11" max="11" width="9.7109375" style="3" customWidth="1"/>
    <col min="12" max="12" width="12.28515625" style="3" customWidth="1"/>
    <col min="13" max="13" width="11.7109375" style="3" hidden="1" customWidth="1"/>
    <col min="14" max="14" width="8.140625" style="3" hidden="1" customWidth="1"/>
    <col min="15" max="15" width="6.28515625" style="3" hidden="1" customWidth="1"/>
    <col min="16" max="16" width="9.28515625" style="3"/>
    <col min="17" max="17" width="10.28515625" style="3" customWidth="1"/>
    <col min="18" max="18" width="9.28515625" style="3"/>
    <col min="19" max="19" width="10.28515625" style="3" customWidth="1"/>
    <col min="20" max="24" width="9.28515625" style="3"/>
    <col min="25" max="25" width="5.28515625" style="3" customWidth="1"/>
    <col min="26" max="26" width="24.28515625" style="3" customWidth="1"/>
    <col min="27" max="28" width="6.7109375" style="3" customWidth="1"/>
    <col min="29" max="29" width="9.28515625" style="3"/>
    <col min="30" max="30" width="10.28515625" style="3" customWidth="1"/>
    <col min="31" max="31" width="9.28515625" style="3"/>
    <col min="32" max="32" width="10.28515625" style="3" customWidth="1"/>
    <col min="33" max="16384" width="9.28515625" style="3"/>
  </cols>
  <sheetData>
    <row r="1" spans="1:36" x14ac:dyDescent="0.2">
      <c r="A1" s="123"/>
      <c r="B1" s="1"/>
      <c r="C1" s="1"/>
      <c r="D1" s="1"/>
      <c r="E1" s="1"/>
      <c r="F1" s="1"/>
      <c r="G1" s="2"/>
      <c r="H1" s="2"/>
      <c r="L1" s="2" t="s">
        <v>48</v>
      </c>
    </row>
    <row r="2" spans="1:36" x14ac:dyDescent="0.2">
      <c r="A2" s="144" t="s">
        <v>269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36" x14ac:dyDescent="0.2">
      <c r="A3" s="147" t="s">
        <v>267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36" x14ac:dyDescent="0.2">
      <c r="A4" s="152" t="s">
        <v>268</v>
      </c>
      <c r="B4" s="152"/>
      <c r="C4" s="152"/>
      <c r="D4" s="152"/>
      <c r="E4" s="152"/>
      <c r="F4" s="152"/>
      <c r="G4" s="152"/>
      <c r="H4" s="152"/>
      <c r="I4" s="158"/>
      <c r="J4" s="158"/>
      <c r="K4" s="158"/>
      <c r="L4" s="158"/>
    </row>
    <row r="5" spans="1:36" ht="39" customHeight="1" x14ac:dyDescent="0.2">
      <c r="A5" s="159" t="s">
        <v>1</v>
      </c>
      <c r="B5" s="159" t="s">
        <v>4</v>
      </c>
      <c r="C5" s="160" t="s">
        <v>7</v>
      </c>
      <c r="D5" s="160" t="s">
        <v>8</v>
      </c>
      <c r="E5" s="160" t="s">
        <v>10</v>
      </c>
      <c r="F5" s="160" t="s">
        <v>54</v>
      </c>
      <c r="G5" s="160" t="s">
        <v>55</v>
      </c>
      <c r="H5" s="160" t="s">
        <v>26</v>
      </c>
      <c r="I5" s="160" t="s">
        <v>51</v>
      </c>
      <c r="J5" s="160" t="s">
        <v>25</v>
      </c>
      <c r="K5" s="160" t="s">
        <v>40</v>
      </c>
      <c r="L5" s="160" t="s">
        <v>9</v>
      </c>
      <c r="M5" s="155" t="s">
        <v>108</v>
      </c>
      <c r="N5" s="156"/>
      <c r="O5" s="157"/>
      <c r="P5" s="5"/>
      <c r="Q5" s="5"/>
      <c r="R5" s="5"/>
      <c r="S5" s="5"/>
      <c r="T5" s="6"/>
      <c r="U5" s="6"/>
      <c r="V5" s="6"/>
      <c r="W5" s="5"/>
      <c r="Y5" s="5"/>
      <c r="Z5" s="8"/>
      <c r="AA5" s="7"/>
      <c r="AB5" s="8"/>
      <c r="AC5" s="5"/>
      <c r="AD5" s="5"/>
      <c r="AE5" s="6"/>
      <c r="AF5" s="6"/>
      <c r="AG5" s="6"/>
      <c r="AH5" s="6"/>
      <c r="AI5" s="6"/>
      <c r="AJ5" s="5"/>
    </row>
    <row r="6" spans="1:36" ht="52.5" customHeight="1" x14ac:dyDescent="0.2">
      <c r="A6" s="159"/>
      <c r="B6" s="159"/>
      <c r="C6" s="160"/>
      <c r="D6" s="160"/>
      <c r="E6" s="160"/>
      <c r="F6" s="159"/>
      <c r="G6" s="159"/>
      <c r="H6" s="160"/>
      <c r="I6" s="160"/>
      <c r="J6" s="160"/>
      <c r="K6" s="160"/>
      <c r="L6" s="160"/>
      <c r="M6" s="124" t="s">
        <v>94</v>
      </c>
      <c r="N6" s="98" t="s">
        <v>95</v>
      </c>
      <c r="O6" s="51" t="s">
        <v>7</v>
      </c>
      <c r="P6" s="5"/>
      <c r="Q6" s="5"/>
      <c r="R6" s="5"/>
      <c r="S6" s="5"/>
      <c r="T6" s="5"/>
      <c r="U6" s="5"/>
      <c r="V6" s="6"/>
      <c r="W6" s="5"/>
      <c r="Y6" s="5"/>
      <c r="Z6" s="5"/>
      <c r="AA6" s="6"/>
      <c r="AB6" s="5"/>
      <c r="AC6" s="5"/>
      <c r="AD6" s="5"/>
      <c r="AE6" s="5"/>
      <c r="AF6" s="5"/>
      <c r="AG6" s="5"/>
      <c r="AH6" s="5"/>
      <c r="AI6" s="6"/>
      <c r="AJ6" s="5"/>
    </row>
    <row r="7" spans="1:36" hidden="1" x14ac:dyDescent="0.2">
      <c r="A7" s="13"/>
      <c r="B7" s="13" t="s">
        <v>82</v>
      </c>
      <c r="C7" s="13"/>
      <c r="D7" s="13">
        <v>4611</v>
      </c>
      <c r="E7" s="13"/>
      <c r="F7" s="13">
        <v>0.8</v>
      </c>
      <c r="G7" s="13">
        <v>0.63</v>
      </c>
      <c r="H7" s="52">
        <f>D7*(F7+G7)</f>
        <v>6593.7300000000005</v>
      </c>
      <c r="I7" s="88">
        <f>H7</f>
        <v>6593.7300000000005</v>
      </c>
      <c r="J7" s="13">
        <v>1</v>
      </c>
      <c r="K7" s="88">
        <f>I7*J7</f>
        <v>6593.7300000000005</v>
      </c>
      <c r="L7" s="52">
        <f>K7*C7</f>
        <v>0</v>
      </c>
      <c r="M7" s="125"/>
      <c r="N7" s="14">
        <f t="shared" ref="N7:N65" si="0">K7*O7*M7/100</f>
        <v>0</v>
      </c>
      <c r="O7" s="13"/>
      <c r="P7" s="5"/>
      <c r="Q7" s="5"/>
      <c r="R7" s="5"/>
      <c r="S7" s="5"/>
      <c r="T7" s="5"/>
      <c r="U7" s="5"/>
      <c r="V7" s="6"/>
      <c r="W7" s="9"/>
      <c r="Y7" s="5"/>
      <c r="Z7" s="5"/>
      <c r="AA7" s="6"/>
      <c r="AB7" s="5"/>
      <c r="AC7" s="5"/>
      <c r="AD7" s="5"/>
      <c r="AE7" s="5"/>
      <c r="AF7" s="5"/>
      <c r="AG7" s="5"/>
      <c r="AH7" s="5"/>
      <c r="AI7" s="6"/>
      <c r="AJ7" s="9"/>
    </row>
    <row r="8" spans="1:36" s="75" customFormat="1" ht="13.5" hidden="1" thickBot="1" x14ac:dyDescent="0.25">
      <c r="A8" s="129" t="s">
        <v>141</v>
      </c>
      <c r="B8" s="101"/>
      <c r="C8" s="101">
        <f>SUM(C4:C7)</f>
        <v>0</v>
      </c>
      <c r="D8" s="101"/>
      <c r="E8" s="101"/>
      <c r="F8" s="101"/>
      <c r="G8" s="101"/>
      <c r="H8" s="130"/>
      <c r="I8" s="88"/>
      <c r="J8" s="98"/>
      <c r="K8" s="88"/>
      <c r="L8" s="112">
        <f>SUM(L4:L7)</f>
        <v>0</v>
      </c>
      <c r="M8" s="126"/>
      <c r="N8" s="99">
        <f>SUM(N4:N7)</f>
        <v>0</v>
      </c>
      <c r="O8" s="101"/>
      <c r="P8" s="7"/>
      <c r="Q8" s="7"/>
      <c r="R8" s="7"/>
      <c r="S8" s="7"/>
      <c r="T8" s="7"/>
      <c r="U8" s="7"/>
      <c r="V8" s="7"/>
      <c r="W8" s="72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2"/>
    </row>
    <row r="9" spans="1:36" ht="25.5" hidden="1" x14ac:dyDescent="0.2">
      <c r="A9" s="13"/>
      <c r="B9" s="51" t="s">
        <v>83</v>
      </c>
      <c r="C9" s="13"/>
      <c r="D9" s="13">
        <v>4611</v>
      </c>
      <c r="E9" s="13"/>
      <c r="F9" s="13">
        <v>0.96</v>
      </c>
      <c r="G9" s="13">
        <v>0.67</v>
      </c>
      <c r="H9" s="52">
        <f>D9*(F9+G9)</f>
        <v>7515.9299999999994</v>
      </c>
      <c r="I9" s="88">
        <f>H9</f>
        <v>7515.9299999999994</v>
      </c>
      <c r="J9" s="13">
        <v>1</v>
      </c>
      <c r="K9" s="88">
        <f>I9*J9</f>
        <v>7515.9299999999994</v>
      </c>
      <c r="L9" s="52">
        <f>K9*C9</f>
        <v>0</v>
      </c>
      <c r="M9" s="125"/>
      <c r="N9" s="14">
        <f t="shared" si="0"/>
        <v>0</v>
      </c>
      <c r="O9" s="13"/>
      <c r="P9" s="5"/>
      <c r="Q9" s="5"/>
      <c r="R9" s="5"/>
      <c r="S9" s="5"/>
      <c r="T9" s="5"/>
      <c r="U9" s="5"/>
      <c r="V9" s="6"/>
      <c r="W9" s="9"/>
      <c r="Y9" s="5"/>
      <c r="Z9" s="5"/>
      <c r="AA9" s="6"/>
      <c r="AB9" s="5"/>
      <c r="AC9" s="5"/>
      <c r="AD9" s="5"/>
      <c r="AE9" s="5"/>
      <c r="AF9" s="5"/>
      <c r="AG9" s="5"/>
      <c r="AH9" s="5"/>
      <c r="AI9" s="6"/>
      <c r="AJ9" s="9"/>
    </row>
    <row r="10" spans="1:36" s="75" customFormat="1" ht="13.5" hidden="1" thickBot="1" x14ac:dyDescent="0.25">
      <c r="A10" s="129" t="s">
        <v>142</v>
      </c>
      <c r="B10" s="101"/>
      <c r="C10" s="101">
        <f>SUM(C6:C9)</f>
        <v>0</v>
      </c>
      <c r="D10" s="101"/>
      <c r="E10" s="101"/>
      <c r="F10" s="101"/>
      <c r="G10" s="101"/>
      <c r="H10" s="130"/>
      <c r="I10" s="88"/>
      <c r="J10" s="98"/>
      <c r="K10" s="88"/>
      <c r="L10" s="112">
        <f>SUM(L6:L9)</f>
        <v>0</v>
      </c>
      <c r="M10" s="126"/>
      <c r="N10" s="99">
        <f>SUM(N6:N9)</f>
        <v>0</v>
      </c>
      <c r="O10" s="101"/>
      <c r="P10" s="7"/>
      <c r="Q10" s="7"/>
      <c r="R10" s="7"/>
      <c r="S10" s="7"/>
      <c r="T10" s="7"/>
      <c r="U10" s="7"/>
      <c r="V10" s="7"/>
      <c r="W10" s="72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2"/>
    </row>
    <row r="11" spans="1:36" ht="25.5" hidden="1" x14ac:dyDescent="0.2">
      <c r="A11" s="13"/>
      <c r="B11" s="51" t="s">
        <v>84</v>
      </c>
      <c r="C11" s="13"/>
      <c r="D11" s="13">
        <v>4611</v>
      </c>
      <c r="E11" s="13"/>
      <c r="F11" s="13">
        <v>1.1200000000000001</v>
      </c>
      <c r="G11" s="13">
        <v>0.71</v>
      </c>
      <c r="H11" s="52">
        <f>D11*(F11+G11)</f>
        <v>8438.130000000001</v>
      </c>
      <c r="I11" s="88">
        <f>H11</f>
        <v>8438.130000000001</v>
      </c>
      <c r="J11" s="13">
        <v>1</v>
      </c>
      <c r="K11" s="88">
        <f>I11*J11</f>
        <v>8438.130000000001</v>
      </c>
      <c r="L11" s="52">
        <f>K11*C11</f>
        <v>0</v>
      </c>
      <c r="M11" s="125"/>
      <c r="N11" s="14">
        <f t="shared" si="0"/>
        <v>0</v>
      </c>
      <c r="O11" s="13"/>
      <c r="P11" s="5"/>
      <c r="Q11" s="5"/>
      <c r="R11" s="5"/>
      <c r="S11" s="5"/>
      <c r="T11" s="5"/>
      <c r="U11" s="5"/>
      <c r="V11" s="6"/>
      <c r="W11" s="9"/>
      <c r="Y11" s="5"/>
      <c r="Z11" s="5"/>
      <c r="AA11" s="6"/>
      <c r="AB11" s="5"/>
      <c r="AC11" s="5"/>
      <c r="AD11" s="5"/>
      <c r="AE11" s="5"/>
      <c r="AF11" s="5"/>
      <c r="AG11" s="5"/>
      <c r="AH11" s="5"/>
      <c r="AI11" s="6"/>
      <c r="AJ11" s="9"/>
    </row>
    <row r="12" spans="1:36" s="75" customFormat="1" ht="13.5" hidden="1" thickBot="1" x14ac:dyDescent="0.25">
      <c r="A12" s="129" t="s">
        <v>143</v>
      </c>
      <c r="B12" s="101"/>
      <c r="C12" s="101">
        <f>SUM(C8:C11)</f>
        <v>0</v>
      </c>
      <c r="D12" s="101"/>
      <c r="E12" s="101"/>
      <c r="F12" s="101"/>
      <c r="G12" s="101"/>
      <c r="H12" s="112"/>
      <c r="I12" s="86"/>
      <c r="J12" s="101"/>
      <c r="K12" s="86"/>
      <c r="L12" s="112">
        <f>SUM(L8:L11)</f>
        <v>0</v>
      </c>
      <c r="M12" s="126"/>
      <c r="N12" s="99">
        <f>SUM(N8:N11)</f>
        <v>0</v>
      </c>
      <c r="O12" s="101"/>
      <c r="P12" s="7"/>
      <c r="Q12" s="7"/>
      <c r="R12" s="7"/>
      <c r="S12" s="7"/>
      <c r="T12" s="7"/>
      <c r="U12" s="7"/>
      <c r="V12" s="7"/>
      <c r="W12" s="7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2"/>
    </row>
    <row r="13" spans="1:36" x14ac:dyDescent="0.2">
      <c r="A13" s="13"/>
      <c r="B13" s="13" t="s">
        <v>85</v>
      </c>
      <c r="C13" s="13"/>
      <c r="D13" s="13">
        <v>4611</v>
      </c>
      <c r="E13" s="13"/>
      <c r="F13" s="13">
        <v>1.1200000000000001</v>
      </c>
      <c r="G13" s="13">
        <v>0.56999999999999995</v>
      </c>
      <c r="H13" s="52">
        <f>D13*(F13+G13)</f>
        <v>7792.59</v>
      </c>
      <c r="I13" s="86">
        <f>ROUND(H13,2)</f>
        <v>7792.59</v>
      </c>
      <c r="J13" s="13">
        <v>1</v>
      </c>
      <c r="K13" s="88">
        <f>I13*J13</f>
        <v>7792.59</v>
      </c>
      <c r="L13" s="52">
        <f>K13*C13</f>
        <v>0</v>
      </c>
      <c r="M13" s="125"/>
      <c r="N13" s="14">
        <f t="shared" si="0"/>
        <v>0</v>
      </c>
      <c r="O13" s="13"/>
      <c r="P13" s="5"/>
      <c r="Q13" s="5"/>
      <c r="R13" s="5"/>
      <c r="S13" s="5"/>
      <c r="T13" s="5"/>
      <c r="U13" s="5"/>
      <c r="V13" s="6"/>
      <c r="W13" s="9"/>
      <c r="Y13" s="5"/>
      <c r="Z13" s="5"/>
      <c r="AA13" s="6"/>
      <c r="AB13" s="5"/>
      <c r="AC13" s="5"/>
      <c r="AD13" s="5"/>
      <c r="AE13" s="5"/>
      <c r="AF13" s="5"/>
      <c r="AG13" s="5"/>
      <c r="AH13" s="5"/>
      <c r="AI13" s="6"/>
      <c r="AJ13" s="9"/>
    </row>
    <row r="14" spans="1:36" ht="13.5" thickBot="1" x14ac:dyDescent="0.25">
      <c r="A14" s="13"/>
      <c r="B14" s="13" t="s">
        <v>85</v>
      </c>
      <c r="C14" s="13"/>
      <c r="D14" s="13">
        <v>4611</v>
      </c>
      <c r="E14" s="13"/>
      <c r="F14" s="13">
        <v>1.1200000000000001</v>
      </c>
      <c r="G14" s="13">
        <v>0.56999999999999995</v>
      </c>
      <c r="H14" s="52">
        <f>D14*(F14+G14)</f>
        <v>7792.59</v>
      </c>
      <c r="I14" s="86">
        <f>ROUND(H14,2)</f>
        <v>7792.59</v>
      </c>
      <c r="J14" s="13">
        <v>1</v>
      </c>
      <c r="K14" s="88">
        <f>I14*J14</f>
        <v>7792.59</v>
      </c>
      <c r="L14" s="52">
        <f>K14*C14</f>
        <v>0</v>
      </c>
      <c r="M14" s="125"/>
      <c r="N14" s="14">
        <f t="shared" ref="N14" si="1">K14*O14*M14/100</f>
        <v>0</v>
      </c>
      <c r="O14" s="13"/>
      <c r="P14" s="5"/>
      <c r="Q14" s="5"/>
      <c r="R14" s="5"/>
      <c r="S14" s="5"/>
      <c r="T14" s="5"/>
      <c r="U14" s="5"/>
      <c r="V14" s="6"/>
      <c r="W14" s="9"/>
      <c r="Y14" s="5"/>
      <c r="Z14" s="5"/>
      <c r="AA14" s="6"/>
      <c r="AB14" s="5"/>
      <c r="AC14" s="5"/>
      <c r="AD14" s="5"/>
      <c r="AE14" s="5"/>
      <c r="AF14" s="5"/>
      <c r="AG14" s="5"/>
      <c r="AH14" s="5"/>
      <c r="AI14" s="6"/>
      <c r="AJ14" s="9"/>
    </row>
    <row r="15" spans="1:36" s="75" customFormat="1" ht="12.75" customHeight="1" thickBot="1" x14ac:dyDescent="0.25">
      <c r="A15" s="129" t="s">
        <v>144</v>
      </c>
      <c r="B15" s="101"/>
      <c r="C15" s="101">
        <f>SUM(C10:C14)</f>
        <v>0</v>
      </c>
      <c r="D15" s="101"/>
      <c r="E15" s="101"/>
      <c r="F15" s="101"/>
      <c r="G15" s="101"/>
      <c r="H15" s="112"/>
      <c r="I15" s="86"/>
      <c r="J15" s="101"/>
      <c r="K15" s="86"/>
      <c r="L15" s="112">
        <f>SUM(L10:L14)</f>
        <v>0</v>
      </c>
      <c r="M15" s="126"/>
      <c r="N15" s="99">
        <f>SUM(N10:N13)</f>
        <v>0</v>
      </c>
      <c r="O15" s="101"/>
      <c r="P15" s="7"/>
      <c r="Q15" s="7"/>
      <c r="R15" s="7"/>
      <c r="S15" s="7"/>
      <c r="T15" s="7"/>
      <c r="U15" s="7"/>
      <c r="V15" s="7"/>
      <c r="W15" s="72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2"/>
    </row>
    <row r="16" spans="1:36" hidden="1" x14ac:dyDescent="0.2">
      <c r="A16" s="13"/>
      <c r="B16" s="13" t="s">
        <v>86</v>
      </c>
      <c r="C16" s="13"/>
      <c r="D16" s="13">
        <v>4611</v>
      </c>
      <c r="E16" s="13"/>
      <c r="F16" s="13">
        <v>0.8</v>
      </c>
      <c r="G16" s="13">
        <v>0.63</v>
      </c>
      <c r="H16" s="52">
        <f>D16*(F16+G16)</f>
        <v>6593.7300000000005</v>
      </c>
      <c r="I16" s="86">
        <f>H16</f>
        <v>6593.7300000000005</v>
      </c>
      <c r="J16" s="13">
        <v>1</v>
      </c>
      <c r="K16" s="88">
        <f>I16*J16</f>
        <v>6593.7300000000005</v>
      </c>
      <c r="L16" s="52">
        <f>K16*C16</f>
        <v>0</v>
      </c>
      <c r="M16" s="125"/>
      <c r="N16" s="14">
        <f t="shared" si="0"/>
        <v>0</v>
      </c>
      <c r="O16" s="13"/>
      <c r="P16" s="5"/>
      <c r="Q16" s="5"/>
      <c r="R16" s="5"/>
      <c r="S16" s="5"/>
      <c r="T16" s="5"/>
      <c r="U16" s="5"/>
      <c r="V16" s="6"/>
      <c r="W16" s="9"/>
      <c r="Y16" s="5"/>
      <c r="Z16" s="5"/>
      <c r="AA16" s="6"/>
      <c r="AB16" s="5"/>
      <c r="AC16" s="5"/>
      <c r="AD16" s="5"/>
      <c r="AE16" s="5"/>
      <c r="AF16" s="5"/>
      <c r="AG16" s="5"/>
      <c r="AH16" s="5"/>
      <c r="AI16" s="6"/>
      <c r="AJ16" s="9"/>
    </row>
    <row r="17" spans="1:36" s="75" customFormat="1" ht="13.5" hidden="1" thickBot="1" x14ac:dyDescent="0.25">
      <c r="A17" s="129" t="s">
        <v>145</v>
      </c>
      <c r="B17" s="101"/>
      <c r="C17" s="101"/>
      <c r="D17" s="101"/>
      <c r="E17" s="101"/>
      <c r="F17" s="101"/>
      <c r="G17" s="101"/>
      <c r="H17" s="112"/>
      <c r="I17" s="86"/>
      <c r="J17" s="101"/>
      <c r="K17" s="86"/>
      <c r="L17" s="112">
        <f>SUM(L16:L16)</f>
        <v>0</v>
      </c>
      <c r="M17" s="126"/>
      <c r="N17" s="99">
        <f>SUM(N12:N16)</f>
        <v>0</v>
      </c>
      <c r="O17" s="101"/>
      <c r="P17" s="7"/>
      <c r="Q17" s="7"/>
      <c r="R17" s="7"/>
      <c r="S17" s="7"/>
      <c r="T17" s="7"/>
      <c r="U17" s="7"/>
      <c r="V17" s="7"/>
      <c r="W17" s="72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2"/>
    </row>
    <row r="18" spans="1:36" ht="13.5" thickBot="1" x14ac:dyDescent="0.25">
      <c r="A18" s="13"/>
      <c r="B18" s="13" t="s">
        <v>87</v>
      </c>
      <c r="C18" s="13"/>
      <c r="D18" s="13">
        <v>4611</v>
      </c>
      <c r="E18" s="13"/>
      <c r="F18" s="13">
        <v>0.96</v>
      </c>
      <c r="G18" s="13">
        <v>0.42</v>
      </c>
      <c r="H18" s="52">
        <f>D18*(F18+G18)</f>
        <v>6363.1799999999994</v>
      </c>
      <c r="I18" s="86">
        <f>ROUND(H18,2)</f>
        <v>6363.18</v>
      </c>
      <c r="J18" s="13">
        <v>1</v>
      </c>
      <c r="K18" s="88">
        <f>I18*J18</f>
        <v>6363.18</v>
      </c>
      <c r="L18" s="52">
        <f>K18*C18</f>
        <v>0</v>
      </c>
      <c r="M18" s="120"/>
      <c r="N18" s="14">
        <f t="shared" si="0"/>
        <v>0</v>
      </c>
      <c r="O18" s="13"/>
      <c r="P18" s="5"/>
      <c r="Q18" s="5"/>
      <c r="R18" s="5"/>
      <c r="S18" s="5"/>
      <c r="T18" s="5"/>
      <c r="U18" s="5"/>
      <c r="V18" s="6"/>
      <c r="W18" s="9"/>
      <c r="Y18" s="5"/>
      <c r="Z18" s="5"/>
      <c r="AA18" s="6"/>
      <c r="AB18" s="5"/>
      <c r="AC18" s="5"/>
      <c r="AD18" s="5"/>
      <c r="AE18" s="5"/>
      <c r="AF18" s="5"/>
      <c r="AG18" s="5"/>
      <c r="AH18" s="5"/>
      <c r="AI18" s="6"/>
      <c r="AJ18" s="9"/>
    </row>
    <row r="19" spans="1:36" ht="13.5" hidden="1" thickBot="1" x14ac:dyDescent="0.25">
      <c r="A19" s="13"/>
      <c r="B19" s="13" t="s">
        <v>87</v>
      </c>
      <c r="C19" s="13"/>
      <c r="D19" s="13">
        <v>4611</v>
      </c>
      <c r="E19" s="13"/>
      <c r="F19" s="13">
        <v>0.96</v>
      </c>
      <c r="G19" s="13">
        <v>0.42</v>
      </c>
      <c r="H19" s="52">
        <f>D19*(F19+G19)</f>
        <v>6363.1799999999994</v>
      </c>
      <c r="I19" s="86">
        <f t="shared" ref="I19:I23" si="2">H19</f>
        <v>6363.1799999999994</v>
      </c>
      <c r="J19" s="13">
        <v>1</v>
      </c>
      <c r="K19" s="88">
        <f>I19*J19</f>
        <v>6363.1799999999994</v>
      </c>
      <c r="L19" s="52">
        <f>K19*C19</f>
        <v>0</v>
      </c>
      <c r="M19" s="125"/>
      <c r="N19" s="14">
        <f t="shared" si="0"/>
        <v>0</v>
      </c>
      <c r="O19" s="13"/>
      <c r="P19" s="5"/>
      <c r="Q19" s="5"/>
      <c r="R19" s="5"/>
      <c r="S19" s="5"/>
      <c r="T19" s="5"/>
      <c r="U19" s="5"/>
      <c r="V19" s="6"/>
      <c r="W19" s="9"/>
      <c r="Y19" s="5"/>
      <c r="Z19" s="5"/>
      <c r="AA19" s="6"/>
      <c r="AB19" s="5"/>
      <c r="AC19" s="5"/>
      <c r="AD19" s="5"/>
      <c r="AE19" s="5"/>
      <c r="AF19" s="5"/>
      <c r="AG19" s="5"/>
      <c r="AH19" s="5"/>
      <c r="AI19" s="6"/>
      <c r="AJ19" s="9"/>
    </row>
    <row r="20" spans="1:36" ht="13.5" hidden="1" thickBot="1" x14ac:dyDescent="0.25">
      <c r="A20" s="13"/>
      <c r="B20" s="13" t="s">
        <v>87</v>
      </c>
      <c r="C20" s="13"/>
      <c r="D20" s="13">
        <v>4611</v>
      </c>
      <c r="E20" s="13"/>
      <c r="F20" s="13">
        <v>0.96</v>
      </c>
      <c r="G20" s="13">
        <v>0.42</v>
      </c>
      <c r="H20" s="52">
        <f>D20*(F20+G20)</f>
        <v>6363.1799999999994</v>
      </c>
      <c r="I20" s="86">
        <f t="shared" si="2"/>
        <v>6363.1799999999994</v>
      </c>
      <c r="J20" s="13">
        <v>1</v>
      </c>
      <c r="K20" s="88">
        <f>I20*J20</f>
        <v>6363.1799999999994</v>
      </c>
      <c r="L20" s="52">
        <f>K20*C20</f>
        <v>0</v>
      </c>
      <c r="M20" s="125"/>
      <c r="N20" s="14">
        <f t="shared" si="0"/>
        <v>0</v>
      </c>
      <c r="O20" s="13"/>
      <c r="P20" s="5"/>
      <c r="Q20" s="5"/>
      <c r="R20" s="5"/>
      <c r="S20" s="5"/>
      <c r="T20" s="5"/>
      <c r="U20" s="5"/>
      <c r="V20" s="6"/>
      <c r="W20" s="9"/>
      <c r="Y20" s="5"/>
      <c r="Z20" s="5"/>
      <c r="AA20" s="6"/>
      <c r="AB20" s="5"/>
      <c r="AC20" s="5"/>
      <c r="AD20" s="5"/>
      <c r="AE20" s="5"/>
      <c r="AF20" s="5"/>
      <c r="AG20" s="5"/>
      <c r="AH20" s="5"/>
      <c r="AI20" s="6"/>
      <c r="AJ20" s="9"/>
    </row>
    <row r="21" spans="1:36" ht="13.5" hidden="1" thickBot="1" x14ac:dyDescent="0.25">
      <c r="A21" s="13" t="s">
        <v>33</v>
      </c>
      <c r="B21" s="13" t="s">
        <v>87</v>
      </c>
      <c r="C21" s="13"/>
      <c r="D21" s="13">
        <v>4611</v>
      </c>
      <c r="E21" s="13"/>
      <c r="F21" s="13">
        <v>0.96</v>
      </c>
      <c r="G21" s="13">
        <v>0.42</v>
      </c>
      <c r="H21" s="52">
        <f>D21*(F21+G21)</f>
        <v>6363.1799999999994</v>
      </c>
      <c r="I21" s="86">
        <f t="shared" si="2"/>
        <v>6363.1799999999994</v>
      </c>
      <c r="J21" s="13">
        <v>1</v>
      </c>
      <c r="K21" s="88">
        <f>I21*J21</f>
        <v>6363.1799999999994</v>
      </c>
      <c r="L21" s="52">
        <f>K21*C21</f>
        <v>0</v>
      </c>
      <c r="M21" s="120"/>
      <c r="N21" s="14">
        <f t="shared" si="0"/>
        <v>0</v>
      </c>
      <c r="O21" s="13"/>
      <c r="P21" s="5"/>
      <c r="Q21" s="5"/>
      <c r="R21" s="5"/>
      <c r="S21" s="5"/>
      <c r="T21" s="5"/>
      <c r="U21" s="5"/>
      <c r="V21" s="5"/>
      <c r="W21" s="9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9"/>
    </row>
    <row r="22" spans="1:36" s="75" customFormat="1" ht="13.5" thickBot="1" x14ac:dyDescent="0.25">
      <c r="A22" s="129" t="s">
        <v>146</v>
      </c>
      <c r="B22" s="101"/>
      <c r="C22" s="101">
        <f>SUM(C18:C21)</f>
        <v>0</v>
      </c>
      <c r="D22" s="101"/>
      <c r="E22" s="101"/>
      <c r="F22" s="101"/>
      <c r="G22" s="101"/>
      <c r="H22" s="112"/>
      <c r="I22" s="86"/>
      <c r="J22" s="101"/>
      <c r="K22" s="86"/>
      <c r="L22" s="112">
        <f>SUM(L18:L21)</f>
        <v>0</v>
      </c>
      <c r="M22" s="126"/>
      <c r="N22" s="99">
        <f>SUM(N18:N21)</f>
        <v>0</v>
      </c>
      <c r="O22" s="101"/>
      <c r="P22" s="7"/>
      <c r="Q22" s="7"/>
      <c r="R22" s="7"/>
      <c r="S22" s="7"/>
      <c r="T22" s="7"/>
      <c r="U22" s="7"/>
      <c r="V22" s="7"/>
      <c r="W22" s="72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2"/>
    </row>
    <row r="23" spans="1:36" hidden="1" x14ac:dyDescent="0.2">
      <c r="A23" s="13"/>
      <c r="B23" s="13" t="s">
        <v>88</v>
      </c>
      <c r="C23" s="13"/>
      <c r="D23" s="13">
        <v>4611</v>
      </c>
      <c r="E23" s="13"/>
      <c r="F23" s="13">
        <v>1.1200000000000001</v>
      </c>
      <c r="G23" s="13">
        <v>0.63</v>
      </c>
      <c r="H23" s="52">
        <f>D23*(F23+G23)</f>
        <v>8069.25</v>
      </c>
      <c r="I23" s="86">
        <f t="shared" si="2"/>
        <v>8069.25</v>
      </c>
      <c r="J23" s="13">
        <v>1</v>
      </c>
      <c r="K23" s="86">
        <f>I23*J23</f>
        <v>8069.25</v>
      </c>
      <c r="L23" s="52">
        <f>K23*C23</f>
        <v>0</v>
      </c>
      <c r="M23" s="120"/>
      <c r="N23" s="14">
        <f t="shared" si="0"/>
        <v>0</v>
      </c>
      <c r="O23" s="13"/>
      <c r="P23" s="5"/>
      <c r="Q23" s="5"/>
      <c r="R23" s="5"/>
      <c r="S23" s="5"/>
      <c r="T23" s="5"/>
      <c r="U23" s="5"/>
      <c r="V23" s="5"/>
      <c r="W23" s="9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9"/>
    </row>
    <row r="24" spans="1:36" s="75" customFormat="1" ht="13.5" hidden="1" thickBot="1" x14ac:dyDescent="0.25">
      <c r="A24" s="129" t="s">
        <v>147</v>
      </c>
      <c r="B24" s="101"/>
      <c r="C24" s="101">
        <f>SUM(C23:C23)</f>
        <v>0</v>
      </c>
      <c r="D24" s="101"/>
      <c r="E24" s="101"/>
      <c r="F24" s="101"/>
      <c r="G24" s="101"/>
      <c r="H24" s="112"/>
      <c r="I24" s="86"/>
      <c r="J24" s="101"/>
      <c r="K24" s="86"/>
      <c r="L24" s="101">
        <f>SUM(L23:L23)</f>
        <v>0</v>
      </c>
      <c r="M24" s="126"/>
      <c r="N24" s="100">
        <f>SUM(N23:N23)</f>
        <v>0</v>
      </c>
      <c r="O24" s="101"/>
      <c r="P24" s="7"/>
      <c r="Q24" s="7"/>
      <c r="R24" s="7"/>
      <c r="S24" s="7"/>
      <c r="T24" s="7"/>
      <c r="U24" s="7"/>
      <c r="V24" s="7"/>
      <c r="W24" s="72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2"/>
    </row>
    <row r="25" spans="1:36" hidden="1" x14ac:dyDescent="0.2">
      <c r="A25" s="13"/>
      <c r="B25" s="13" t="s">
        <v>89</v>
      </c>
      <c r="C25" s="13"/>
      <c r="D25" s="13">
        <v>4611</v>
      </c>
      <c r="E25" s="13"/>
      <c r="F25" s="13">
        <v>1.1200000000000001</v>
      </c>
      <c r="G25" s="13">
        <v>0.45</v>
      </c>
      <c r="H25" s="14">
        <f>D25*(F25+G25)</f>
        <v>7239.27</v>
      </c>
      <c r="I25" s="86">
        <f>H25</f>
        <v>7239.27</v>
      </c>
      <c r="J25" s="12">
        <v>1</v>
      </c>
      <c r="K25" s="86">
        <f>I25*J25</f>
        <v>7239.27</v>
      </c>
      <c r="L25" s="52">
        <f>K25*C25</f>
        <v>0</v>
      </c>
      <c r="M25" s="120"/>
      <c r="N25" s="14">
        <f t="shared" si="0"/>
        <v>0</v>
      </c>
      <c r="O25" s="13"/>
      <c r="P25" s="5"/>
      <c r="Q25" s="5"/>
      <c r="R25" s="5"/>
      <c r="S25" s="5"/>
      <c r="T25" s="5"/>
      <c r="U25" s="5"/>
      <c r="V25" s="6"/>
      <c r="W25" s="9"/>
      <c r="Y25" s="5"/>
      <c r="Z25" s="5"/>
      <c r="AA25" s="6"/>
      <c r="AB25" s="5"/>
      <c r="AC25" s="5"/>
      <c r="AD25" s="5"/>
      <c r="AE25" s="5"/>
      <c r="AF25" s="5"/>
      <c r="AG25" s="5"/>
      <c r="AH25" s="5"/>
      <c r="AI25" s="6"/>
      <c r="AJ25" s="9"/>
    </row>
    <row r="26" spans="1:36" s="75" customFormat="1" ht="13.5" hidden="1" thickBot="1" x14ac:dyDescent="0.25">
      <c r="A26" s="129" t="s">
        <v>148</v>
      </c>
      <c r="B26" s="101"/>
      <c r="C26" s="101">
        <f>SUM(C25:C25)</f>
        <v>0</v>
      </c>
      <c r="D26" s="101"/>
      <c r="E26" s="101"/>
      <c r="F26" s="101"/>
      <c r="G26" s="101"/>
      <c r="H26" s="112"/>
      <c r="I26" s="86"/>
      <c r="J26" s="101"/>
      <c r="K26" s="86"/>
      <c r="L26" s="101">
        <f>SUM(L25:L25)</f>
        <v>0</v>
      </c>
      <c r="M26" s="126"/>
      <c r="N26" s="100">
        <f>SUM(N25:N25)</f>
        <v>0</v>
      </c>
      <c r="O26" s="101"/>
      <c r="P26" s="7"/>
      <c r="Q26" s="7"/>
      <c r="R26" s="7"/>
      <c r="S26" s="7"/>
      <c r="T26" s="7"/>
      <c r="U26" s="7"/>
      <c r="V26" s="7"/>
      <c r="W26" s="72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2"/>
    </row>
    <row r="27" spans="1:36" hidden="1" x14ac:dyDescent="0.2">
      <c r="A27" s="13"/>
      <c r="B27" s="13" t="s">
        <v>90</v>
      </c>
      <c r="C27" s="13"/>
      <c r="D27" s="13">
        <v>4611</v>
      </c>
      <c r="E27" s="13"/>
      <c r="F27" s="13">
        <v>1.1200000000000001</v>
      </c>
      <c r="G27" s="13">
        <v>0.63</v>
      </c>
      <c r="H27" s="14">
        <f>D27*(F27+G27)</f>
        <v>8069.25</v>
      </c>
      <c r="I27" s="86">
        <f>H27</f>
        <v>8069.25</v>
      </c>
      <c r="J27" s="12">
        <v>1</v>
      </c>
      <c r="K27" s="86">
        <f>I27*J27</f>
        <v>8069.25</v>
      </c>
      <c r="L27" s="52">
        <f>K27*C27</f>
        <v>0</v>
      </c>
      <c r="M27" s="125"/>
      <c r="N27" s="14">
        <f t="shared" si="0"/>
        <v>0</v>
      </c>
      <c r="O27" s="13"/>
      <c r="P27" s="5"/>
      <c r="Q27" s="5"/>
      <c r="R27" s="5"/>
      <c r="S27" s="5"/>
      <c r="T27" s="5"/>
      <c r="U27" s="5"/>
      <c r="V27" s="6"/>
      <c r="W27" s="9"/>
      <c r="Y27" s="5"/>
      <c r="Z27" s="5"/>
      <c r="AA27" s="6"/>
      <c r="AB27" s="5"/>
      <c r="AC27" s="5"/>
      <c r="AD27" s="5"/>
      <c r="AE27" s="5"/>
      <c r="AF27" s="5"/>
      <c r="AG27" s="5"/>
      <c r="AH27" s="5"/>
      <c r="AI27" s="6"/>
      <c r="AJ27" s="9"/>
    </row>
    <row r="28" spans="1:36" s="75" customFormat="1" ht="13.5" hidden="1" thickBot="1" x14ac:dyDescent="0.25">
      <c r="A28" s="129" t="s">
        <v>149</v>
      </c>
      <c r="B28" s="101"/>
      <c r="C28" s="101">
        <f>SUM(C27:C27)</f>
        <v>0</v>
      </c>
      <c r="D28" s="101"/>
      <c r="E28" s="101"/>
      <c r="F28" s="101"/>
      <c r="G28" s="101"/>
      <c r="H28" s="112"/>
      <c r="I28" s="86"/>
      <c r="J28" s="101"/>
      <c r="K28" s="86"/>
      <c r="L28" s="112">
        <f>SUM(L27:L27)</f>
        <v>0</v>
      </c>
      <c r="M28" s="126"/>
      <c r="N28" s="99">
        <f>SUM(N27:N27)</f>
        <v>0</v>
      </c>
      <c r="O28" s="101"/>
      <c r="P28" s="7"/>
      <c r="Q28" s="7"/>
      <c r="R28" s="7"/>
      <c r="S28" s="7"/>
      <c r="T28" s="7"/>
      <c r="U28" s="7"/>
      <c r="V28" s="7"/>
      <c r="W28" s="72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2"/>
    </row>
    <row r="29" spans="1:36" hidden="1" x14ac:dyDescent="0.2">
      <c r="A29" s="13"/>
      <c r="B29" s="51" t="s">
        <v>91</v>
      </c>
      <c r="C29" s="13"/>
      <c r="D29" s="13">
        <v>4611</v>
      </c>
      <c r="E29" s="13"/>
      <c r="F29" s="13">
        <v>1.1200000000000001</v>
      </c>
      <c r="G29" s="13">
        <v>0.67</v>
      </c>
      <c r="H29" s="14">
        <f>D29*(F29+G29)</f>
        <v>8253.69</v>
      </c>
      <c r="I29" s="86">
        <f>H29</f>
        <v>8253.69</v>
      </c>
      <c r="J29" s="12">
        <v>1</v>
      </c>
      <c r="K29" s="86">
        <f>I29*J29</f>
        <v>8253.69</v>
      </c>
      <c r="L29" s="52">
        <f>K29*C29</f>
        <v>0</v>
      </c>
      <c r="M29" s="120"/>
      <c r="N29" s="14">
        <f t="shared" si="0"/>
        <v>0</v>
      </c>
      <c r="O29" s="13"/>
      <c r="P29" s="5"/>
      <c r="Q29" s="5"/>
      <c r="R29" s="5"/>
      <c r="S29" s="5"/>
      <c r="T29" s="5"/>
      <c r="U29" s="5"/>
      <c r="V29" s="6"/>
      <c r="W29" s="9"/>
      <c r="Y29" s="5"/>
      <c r="Z29" s="5"/>
      <c r="AA29" s="6"/>
      <c r="AB29" s="5"/>
      <c r="AC29" s="5"/>
      <c r="AD29" s="5"/>
      <c r="AE29" s="5"/>
      <c r="AF29" s="5"/>
      <c r="AG29" s="5"/>
      <c r="AH29" s="5"/>
      <c r="AI29" s="6"/>
      <c r="AJ29" s="9"/>
    </row>
    <row r="30" spans="1:36" s="75" customFormat="1" ht="13.5" hidden="1" thickBot="1" x14ac:dyDescent="0.25">
      <c r="A30" s="129" t="s">
        <v>150</v>
      </c>
      <c r="B30" s="101"/>
      <c r="C30" s="101">
        <f>SUM(C29:C29)</f>
        <v>0</v>
      </c>
      <c r="D30" s="101"/>
      <c r="E30" s="101"/>
      <c r="F30" s="101"/>
      <c r="G30" s="101"/>
      <c r="H30" s="112"/>
      <c r="I30" s="86"/>
      <c r="J30" s="101"/>
      <c r="K30" s="86"/>
      <c r="L30" s="112">
        <f>SUM(L29:L29)</f>
        <v>0</v>
      </c>
      <c r="M30" s="126"/>
      <c r="N30" s="99">
        <f>SUM(N29:N29)</f>
        <v>0</v>
      </c>
      <c r="O30" s="101"/>
      <c r="P30" s="7"/>
      <c r="Q30" s="7"/>
      <c r="R30" s="7"/>
      <c r="S30" s="7"/>
      <c r="T30" s="7"/>
      <c r="U30" s="7"/>
      <c r="V30" s="7"/>
      <c r="W30" s="72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2"/>
    </row>
    <row r="31" spans="1:36" hidden="1" x14ac:dyDescent="0.2">
      <c r="A31" s="13"/>
      <c r="B31" s="98" t="s">
        <v>92</v>
      </c>
      <c r="C31" s="13"/>
      <c r="D31" s="13">
        <v>4611</v>
      </c>
      <c r="E31" s="13"/>
      <c r="F31" s="13">
        <v>1.1200000000000001</v>
      </c>
      <c r="G31" s="13">
        <v>0.55000000000000004</v>
      </c>
      <c r="H31" s="14">
        <f>D31*(F31+G31)</f>
        <v>7700.3700000000008</v>
      </c>
      <c r="I31" s="86">
        <f>H31</f>
        <v>7700.3700000000008</v>
      </c>
      <c r="J31" s="12">
        <v>1</v>
      </c>
      <c r="K31" s="86">
        <f>I31*J31</f>
        <v>7700.3700000000008</v>
      </c>
      <c r="L31" s="52">
        <f>K31*C31</f>
        <v>0</v>
      </c>
      <c r="M31" s="120"/>
      <c r="N31" s="14">
        <f t="shared" si="0"/>
        <v>0</v>
      </c>
      <c r="O31" s="13"/>
      <c r="P31" s="5"/>
      <c r="Q31" s="5"/>
      <c r="R31" s="5"/>
      <c r="S31" s="5"/>
      <c r="T31" s="5"/>
      <c r="U31" s="5"/>
      <c r="V31" s="6"/>
      <c r="W31" s="9"/>
      <c r="Y31" s="5"/>
      <c r="Z31" s="5"/>
      <c r="AA31" s="6"/>
      <c r="AB31" s="5"/>
      <c r="AC31" s="5"/>
      <c r="AD31" s="5"/>
      <c r="AE31" s="5"/>
      <c r="AF31" s="5"/>
      <c r="AG31" s="5"/>
      <c r="AH31" s="5"/>
      <c r="AI31" s="6"/>
      <c r="AJ31" s="9"/>
    </row>
    <row r="32" spans="1:36" s="75" customFormat="1" ht="13.5" hidden="1" thickBot="1" x14ac:dyDescent="0.25">
      <c r="A32" s="129" t="s">
        <v>151</v>
      </c>
      <c r="B32" s="101"/>
      <c r="C32" s="101">
        <f>SUM(C31:C31)</f>
        <v>0</v>
      </c>
      <c r="D32" s="101"/>
      <c r="E32" s="101"/>
      <c r="F32" s="101"/>
      <c r="G32" s="101"/>
      <c r="H32" s="112"/>
      <c r="I32" s="113"/>
      <c r="J32" s="101"/>
      <c r="K32" s="131"/>
      <c r="L32" s="112">
        <f>SUM(L31:L31)</f>
        <v>0</v>
      </c>
      <c r="M32" s="126"/>
      <c r="N32" s="99">
        <f>SUM(N31:N31)</f>
        <v>0</v>
      </c>
      <c r="O32" s="101"/>
      <c r="P32" s="7"/>
      <c r="Q32" s="7"/>
      <c r="R32" s="7"/>
      <c r="S32" s="7"/>
      <c r="T32" s="7"/>
      <c r="U32" s="7"/>
      <c r="V32" s="7"/>
      <c r="W32" s="72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2"/>
    </row>
    <row r="33" spans="1:36" hidden="1" x14ac:dyDescent="0.2">
      <c r="A33" s="13"/>
      <c r="B33" s="13" t="s">
        <v>93</v>
      </c>
      <c r="C33" s="13"/>
      <c r="D33" s="13">
        <v>4611</v>
      </c>
      <c r="E33" s="13"/>
      <c r="F33" s="13">
        <v>0.67</v>
      </c>
      <c r="G33" s="13">
        <v>0.8</v>
      </c>
      <c r="H33" s="52">
        <f>D33*(F33+G33)</f>
        <v>6778.170000000001</v>
      </c>
      <c r="I33" s="86">
        <f>H33</f>
        <v>6778.170000000001</v>
      </c>
      <c r="J33" s="13">
        <v>1</v>
      </c>
      <c r="K33" s="88">
        <f>I33*J33</f>
        <v>6778.170000000001</v>
      </c>
      <c r="L33" s="52">
        <f>K33*C33</f>
        <v>0</v>
      </c>
      <c r="M33" s="120"/>
      <c r="N33" s="14">
        <f t="shared" si="0"/>
        <v>0</v>
      </c>
      <c r="O33" s="13"/>
      <c r="P33" s="5"/>
      <c r="Q33" s="5"/>
      <c r="R33" s="5"/>
      <c r="S33" s="5"/>
      <c r="T33" s="5"/>
      <c r="U33" s="5"/>
      <c r="V33" s="6"/>
      <c r="W33" s="9"/>
      <c r="Y33" s="5"/>
      <c r="Z33" s="5"/>
      <c r="AA33" s="6"/>
      <c r="AB33" s="5"/>
      <c r="AC33" s="5"/>
      <c r="AD33" s="5"/>
      <c r="AE33" s="5"/>
      <c r="AF33" s="5"/>
      <c r="AG33" s="5"/>
      <c r="AH33" s="5"/>
      <c r="AI33" s="6"/>
      <c r="AJ33" s="9"/>
    </row>
    <row r="34" spans="1:36" hidden="1" x14ac:dyDescent="0.2">
      <c r="A34" s="13"/>
      <c r="B34" s="13" t="s">
        <v>93</v>
      </c>
      <c r="C34" s="13"/>
      <c r="D34" s="13">
        <v>4611</v>
      </c>
      <c r="E34" s="13"/>
      <c r="F34" s="13">
        <v>0.67</v>
      </c>
      <c r="G34" s="13">
        <v>0.8</v>
      </c>
      <c r="H34" s="52">
        <f>D34*(F34+G34)</f>
        <v>6778.170000000001</v>
      </c>
      <c r="I34" s="86">
        <f>H34</f>
        <v>6778.170000000001</v>
      </c>
      <c r="J34" s="13">
        <v>1</v>
      </c>
      <c r="K34" s="88">
        <f>I34*J34</f>
        <v>6778.170000000001</v>
      </c>
      <c r="L34" s="52">
        <f>K34*C34</f>
        <v>0</v>
      </c>
      <c r="M34" s="120"/>
      <c r="N34" s="14">
        <f t="shared" si="0"/>
        <v>0</v>
      </c>
      <c r="O34" s="13"/>
      <c r="P34" s="5"/>
      <c r="Q34" s="5"/>
      <c r="R34" s="5"/>
      <c r="S34" s="5"/>
      <c r="T34" s="5"/>
      <c r="U34" s="5"/>
      <c r="V34" s="6"/>
      <c r="W34" s="9"/>
      <c r="Y34" s="5"/>
      <c r="Z34" s="5"/>
      <c r="AA34" s="6"/>
      <c r="AB34" s="5"/>
      <c r="AC34" s="5"/>
      <c r="AD34" s="5"/>
      <c r="AE34" s="5"/>
      <c r="AF34" s="5"/>
      <c r="AG34" s="5"/>
      <c r="AH34" s="5"/>
      <c r="AI34" s="6"/>
      <c r="AJ34" s="9"/>
    </row>
    <row r="35" spans="1:36" hidden="1" x14ac:dyDescent="0.2">
      <c r="A35" s="13"/>
      <c r="B35" s="13" t="s">
        <v>93</v>
      </c>
      <c r="C35" s="13"/>
      <c r="D35" s="13">
        <v>4611</v>
      </c>
      <c r="E35" s="13"/>
      <c r="F35" s="13">
        <v>0.67</v>
      </c>
      <c r="G35" s="13">
        <v>0.8</v>
      </c>
      <c r="H35" s="52">
        <f>D35*(F35+G35)</f>
        <v>6778.170000000001</v>
      </c>
      <c r="I35" s="86">
        <f>H35</f>
        <v>6778.170000000001</v>
      </c>
      <c r="J35" s="13">
        <v>1</v>
      </c>
      <c r="K35" s="88">
        <f>I35*J35</f>
        <v>6778.170000000001</v>
      </c>
      <c r="L35" s="52">
        <f>K35*C35</f>
        <v>0</v>
      </c>
      <c r="M35" s="120"/>
      <c r="N35" s="14">
        <f t="shared" si="0"/>
        <v>0</v>
      </c>
      <c r="O35" s="13"/>
      <c r="P35" s="5"/>
      <c r="Q35" s="5"/>
      <c r="R35" s="5"/>
      <c r="S35" s="5"/>
      <c r="T35" s="5"/>
      <c r="U35" s="5"/>
      <c r="V35" s="6"/>
      <c r="W35" s="9"/>
      <c r="Y35" s="5"/>
      <c r="Z35" s="5"/>
      <c r="AA35" s="6"/>
      <c r="AB35" s="5"/>
      <c r="AC35" s="5"/>
      <c r="AD35" s="5"/>
      <c r="AE35" s="5"/>
      <c r="AF35" s="5"/>
      <c r="AG35" s="5"/>
      <c r="AH35" s="5"/>
      <c r="AI35" s="6"/>
      <c r="AJ35" s="9"/>
    </row>
    <row r="36" spans="1:36" hidden="1" x14ac:dyDescent="0.2">
      <c r="A36" s="13"/>
      <c r="B36" s="13" t="s">
        <v>93</v>
      </c>
      <c r="C36" s="13"/>
      <c r="D36" s="13">
        <v>4611</v>
      </c>
      <c r="E36" s="13"/>
      <c r="F36" s="13">
        <v>0.67</v>
      </c>
      <c r="G36" s="13">
        <v>0.8</v>
      </c>
      <c r="H36" s="52">
        <f>D36*(F36+G36)</f>
        <v>6778.170000000001</v>
      </c>
      <c r="I36" s="86">
        <f>H36</f>
        <v>6778.170000000001</v>
      </c>
      <c r="J36" s="13">
        <v>1</v>
      </c>
      <c r="K36" s="88">
        <f>I36*J36</f>
        <v>6778.170000000001</v>
      </c>
      <c r="L36" s="52">
        <f>K36*C36</f>
        <v>0</v>
      </c>
      <c r="M36" s="120"/>
      <c r="N36" s="14">
        <f t="shared" si="0"/>
        <v>0</v>
      </c>
      <c r="O36" s="13"/>
      <c r="P36" s="5"/>
      <c r="Q36" s="5"/>
      <c r="R36" s="5"/>
      <c r="S36" s="5"/>
      <c r="T36" s="5"/>
      <c r="U36" s="5"/>
      <c r="V36" s="6"/>
      <c r="W36" s="9"/>
      <c r="Y36" s="5"/>
      <c r="Z36" s="5"/>
      <c r="AA36" s="6"/>
      <c r="AB36" s="5"/>
      <c r="AC36" s="5"/>
      <c r="AD36" s="5"/>
      <c r="AE36" s="5"/>
      <c r="AF36" s="5"/>
      <c r="AG36" s="5"/>
      <c r="AH36" s="5"/>
      <c r="AI36" s="6"/>
      <c r="AJ36" s="9"/>
    </row>
    <row r="37" spans="1:36" s="75" customFormat="1" ht="13.5" hidden="1" thickBot="1" x14ac:dyDescent="0.25">
      <c r="A37" s="129" t="s">
        <v>152</v>
      </c>
      <c r="B37" s="101"/>
      <c r="C37" s="101">
        <f>SUM(C33:C36)</f>
        <v>0</v>
      </c>
      <c r="D37" s="101"/>
      <c r="E37" s="101"/>
      <c r="F37" s="101"/>
      <c r="G37" s="101"/>
      <c r="H37" s="112"/>
      <c r="I37" s="86"/>
      <c r="J37" s="101"/>
      <c r="K37" s="86"/>
      <c r="L37" s="112">
        <f>SUM(L33:L36)</f>
        <v>0</v>
      </c>
      <c r="M37" s="126"/>
      <c r="N37" s="99">
        <f>SUM(N33:N36)</f>
        <v>0</v>
      </c>
      <c r="O37" s="101"/>
      <c r="P37" s="7"/>
      <c r="Q37" s="7"/>
      <c r="R37" s="7"/>
      <c r="S37" s="7"/>
      <c r="T37" s="7"/>
      <c r="U37" s="7"/>
      <c r="V37" s="7"/>
      <c r="W37" s="72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2"/>
    </row>
    <row r="38" spans="1:36" ht="22.5" hidden="1" x14ac:dyDescent="0.2">
      <c r="A38" s="13"/>
      <c r="B38" s="132" t="s">
        <v>98</v>
      </c>
      <c r="C38" s="13"/>
      <c r="D38" s="13">
        <v>4611</v>
      </c>
      <c r="E38" s="13"/>
      <c r="F38" s="13">
        <v>0.67</v>
      </c>
      <c r="G38" s="13">
        <v>0.8</v>
      </c>
      <c r="H38" s="52">
        <f>D38*(F38+G38)</f>
        <v>6778.170000000001</v>
      </c>
      <c r="I38" s="86">
        <f>H38</f>
        <v>6778.170000000001</v>
      </c>
      <c r="J38" s="13">
        <v>1</v>
      </c>
      <c r="K38" s="88">
        <f>I38*J38</f>
        <v>6778.170000000001</v>
      </c>
      <c r="L38" s="52">
        <f>K38*C38</f>
        <v>0</v>
      </c>
      <c r="M38" s="120"/>
      <c r="N38" s="14">
        <f t="shared" si="0"/>
        <v>0</v>
      </c>
      <c r="O38" s="13"/>
      <c r="P38" s="5"/>
      <c r="Q38" s="5"/>
      <c r="R38" s="5"/>
      <c r="S38" s="5"/>
      <c r="T38" s="5"/>
      <c r="U38" s="5"/>
      <c r="V38" s="6"/>
      <c r="W38" s="9"/>
      <c r="Y38" s="5"/>
      <c r="Z38" s="5"/>
      <c r="AA38" s="6"/>
      <c r="AB38" s="5"/>
      <c r="AC38" s="5"/>
      <c r="AD38" s="5"/>
      <c r="AE38" s="5"/>
      <c r="AF38" s="5"/>
      <c r="AG38" s="5"/>
      <c r="AH38" s="5"/>
      <c r="AI38" s="6"/>
      <c r="AJ38" s="9"/>
    </row>
    <row r="39" spans="1:36" ht="22.5" hidden="1" x14ac:dyDescent="0.2">
      <c r="A39" s="13"/>
      <c r="B39" s="132" t="s">
        <v>98</v>
      </c>
      <c r="C39" s="13"/>
      <c r="D39" s="13">
        <v>4611</v>
      </c>
      <c r="E39" s="13"/>
      <c r="F39" s="13">
        <v>0.67</v>
      </c>
      <c r="G39" s="13">
        <v>0.8</v>
      </c>
      <c r="H39" s="52">
        <f>D39*(F39+G39)</f>
        <v>6778.170000000001</v>
      </c>
      <c r="I39" s="86">
        <f>H39</f>
        <v>6778.170000000001</v>
      </c>
      <c r="J39" s="13">
        <v>1</v>
      </c>
      <c r="K39" s="88">
        <f>I39*J39</f>
        <v>6778.170000000001</v>
      </c>
      <c r="L39" s="52">
        <f>K39*C39</f>
        <v>0</v>
      </c>
      <c r="M39" s="120"/>
      <c r="N39" s="14">
        <f t="shared" si="0"/>
        <v>0</v>
      </c>
      <c r="O39" s="13"/>
      <c r="P39" s="5"/>
      <c r="Q39" s="5"/>
      <c r="R39" s="5"/>
      <c r="S39" s="5"/>
      <c r="T39" s="5"/>
      <c r="U39" s="5"/>
      <c r="V39" s="6"/>
      <c r="W39" s="9"/>
      <c r="Y39" s="5"/>
      <c r="Z39" s="5"/>
      <c r="AA39" s="6"/>
      <c r="AB39" s="5"/>
      <c r="AC39" s="5"/>
      <c r="AD39" s="5"/>
      <c r="AE39" s="5"/>
      <c r="AF39" s="5"/>
      <c r="AG39" s="5"/>
      <c r="AH39" s="5"/>
      <c r="AI39" s="6"/>
      <c r="AJ39" s="9"/>
    </row>
    <row r="40" spans="1:36" ht="22.5" hidden="1" x14ac:dyDescent="0.2">
      <c r="A40" s="13"/>
      <c r="B40" s="132" t="s">
        <v>98</v>
      </c>
      <c r="C40" s="13"/>
      <c r="D40" s="13">
        <v>4611</v>
      </c>
      <c r="E40" s="13"/>
      <c r="F40" s="13">
        <v>0.67</v>
      </c>
      <c r="G40" s="13">
        <v>0.8</v>
      </c>
      <c r="H40" s="52">
        <f>D40*(F40+G40)</f>
        <v>6778.170000000001</v>
      </c>
      <c r="I40" s="86">
        <f>H40</f>
        <v>6778.170000000001</v>
      </c>
      <c r="J40" s="13">
        <v>1</v>
      </c>
      <c r="K40" s="88">
        <f>I40*J40</f>
        <v>6778.170000000001</v>
      </c>
      <c r="L40" s="52">
        <f>K40*C40</f>
        <v>0</v>
      </c>
      <c r="M40" s="120"/>
      <c r="N40" s="14">
        <f t="shared" si="0"/>
        <v>0</v>
      </c>
      <c r="O40" s="13"/>
      <c r="P40" s="5"/>
      <c r="Q40" s="5"/>
      <c r="R40" s="5"/>
      <c r="S40" s="5"/>
      <c r="T40" s="5"/>
      <c r="U40" s="5"/>
      <c r="V40" s="6"/>
      <c r="W40" s="9"/>
      <c r="Y40" s="5"/>
      <c r="Z40" s="5"/>
      <c r="AA40" s="6"/>
      <c r="AB40" s="5"/>
      <c r="AC40" s="5"/>
      <c r="AD40" s="5"/>
      <c r="AE40" s="5"/>
      <c r="AF40" s="5"/>
      <c r="AG40" s="5"/>
      <c r="AH40" s="5"/>
      <c r="AI40" s="6"/>
      <c r="AJ40" s="9"/>
    </row>
    <row r="41" spans="1:36" s="75" customFormat="1" ht="13.5" hidden="1" thickBot="1" x14ac:dyDescent="0.25">
      <c r="A41" s="129" t="s">
        <v>153</v>
      </c>
      <c r="B41" s="101"/>
      <c r="C41" s="101">
        <f>SUM(C38:C40)</f>
        <v>0</v>
      </c>
      <c r="D41" s="101"/>
      <c r="E41" s="101"/>
      <c r="F41" s="101"/>
      <c r="G41" s="101"/>
      <c r="H41" s="112"/>
      <c r="I41" s="86"/>
      <c r="J41" s="101"/>
      <c r="K41" s="86"/>
      <c r="L41" s="112">
        <f>SUM(L38:L40)</f>
        <v>0</v>
      </c>
      <c r="M41" s="126"/>
      <c r="N41" s="99">
        <f>SUM(N38:N40)</f>
        <v>0</v>
      </c>
      <c r="O41" s="101"/>
      <c r="P41" s="7"/>
      <c r="Q41" s="7"/>
      <c r="R41" s="7"/>
      <c r="S41" s="7"/>
      <c r="T41" s="7"/>
      <c r="U41" s="7"/>
      <c r="V41" s="7"/>
      <c r="W41" s="72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2"/>
    </row>
    <row r="42" spans="1:36" hidden="1" x14ac:dyDescent="0.2">
      <c r="A42" s="13"/>
      <c r="B42" s="98" t="s">
        <v>99</v>
      </c>
      <c r="C42" s="13"/>
      <c r="D42" s="13">
        <v>4611</v>
      </c>
      <c r="E42" s="13"/>
      <c r="F42" s="13">
        <v>0.96</v>
      </c>
      <c r="G42" s="13">
        <v>0.63</v>
      </c>
      <c r="H42" s="14">
        <f>D42*(F42+G42)</f>
        <v>7331.49</v>
      </c>
      <c r="I42" s="86">
        <f>H42</f>
        <v>7331.49</v>
      </c>
      <c r="J42" s="12">
        <v>1</v>
      </c>
      <c r="K42" s="86">
        <f>I42*J42</f>
        <v>7331.49</v>
      </c>
      <c r="L42" s="52">
        <f>K42*C42</f>
        <v>0</v>
      </c>
      <c r="M42" s="120"/>
      <c r="N42" s="14">
        <f t="shared" si="0"/>
        <v>0</v>
      </c>
      <c r="O42" s="13"/>
      <c r="P42" s="5"/>
      <c r="Q42" s="5"/>
      <c r="R42" s="5"/>
      <c r="S42" s="5"/>
      <c r="T42" s="5"/>
      <c r="U42" s="5"/>
      <c r="V42" s="6"/>
      <c r="W42" s="9"/>
      <c r="Y42" s="5"/>
      <c r="Z42" s="5"/>
      <c r="AA42" s="6"/>
      <c r="AB42" s="5"/>
      <c r="AC42" s="5"/>
      <c r="AD42" s="5"/>
      <c r="AE42" s="5"/>
      <c r="AF42" s="5"/>
      <c r="AG42" s="5"/>
      <c r="AH42" s="5"/>
      <c r="AI42" s="6"/>
      <c r="AJ42" s="9"/>
    </row>
    <row r="43" spans="1:36" s="75" customFormat="1" ht="13.5" hidden="1" thickBot="1" x14ac:dyDescent="0.25">
      <c r="A43" s="129" t="s">
        <v>154</v>
      </c>
      <c r="B43" s="101"/>
      <c r="C43" s="101">
        <f>SUM(C42:C42)</f>
        <v>0</v>
      </c>
      <c r="D43" s="101"/>
      <c r="E43" s="101"/>
      <c r="F43" s="101"/>
      <c r="G43" s="101"/>
      <c r="H43" s="112"/>
      <c r="I43" s="113"/>
      <c r="J43" s="101"/>
      <c r="K43" s="131"/>
      <c r="L43" s="112">
        <f>SUM(L42:L42)</f>
        <v>0</v>
      </c>
      <c r="M43" s="126"/>
      <c r="N43" s="99">
        <f>SUM(N42:N42)</f>
        <v>0</v>
      </c>
      <c r="O43" s="101"/>
      <c r="P43" s="7"/>
      <c r="Q43" s="7"/>
      <c r="R43" s="7"/>
      <c r="S43" s="7"/>
      <c r="T43" s="7"/>
      <c r="U43" s="7"/>
      <c r="V43" s="7"/>
      <c r="W43" s="72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2"/>
    </row>
    <row r="44" spans="1:36" hidden="1" x14ac:dyDescent="0.2">
      <c r="A44" s="13"/>
      <c r="B44" s="98" t="s">
        <v>100</v>
      </c>
      <c r="C44" s="13"/>
      <c r="D44" s="13">
        <v>4611</v>
      </c>
      <c r="E44" s="13"/>
      <c r="F44" s="13">
        <v>0.96</v>
      </c>
      <c r="G44" s="13">
        <v>0.55000000000000004</v>
      </c>
      <c r="H44" s="14">
        <f>D44*(F44+G44)</f>
        <v>6962.61</v>
      </c>
      <c r="I44" s="86">
        <f>H44</f>
        <v>6962.61</v>
      </c>
      <c r="J44" s="12">
        <v>1</v>
      </c>
      <c r="K44" s="86">
        <f>I44*J44</f>
        <v>6962.61</v>
      </c>
      <c r="L44" s="52">
        <f>K44*C44</f>
        <v>0</v>
      </c>
      <c r="M44" s="120"/>
      <c r="N44" s="14">
        <f t="shared" si="0"/>
        <v>0</v>
      </c>
      <c r="O44" s="13"/>
      <c r="P44" s="5"/>
      <c r="Q44" s="5"/>
      <c r="R44" s="5"/>
      <c r="S44" s="5"/>
      <c r="T44" s="5"/>
      <c r="U44" s="5"/>
      <c r="V44" s="6"/>
      <c r="W44" s="9"/>
      <c r="Y44" s="5"/>
      <c r="Z44" s="5"/>
      <c r="AA44" s="6"/>
      <c r="AB44" s="5"/>
      <c r="AC44" s="5"/>
      <c r="AD44" s="5"/>
      <c r="AE44" s="5"/>
      <c r="AF44" s="5"/>
      <c r="AG44" s="5"/>
      <c r="AH44" s="5"/>
      <c r="AI44" s="6"/>
      <c r="AJ44" s="9"/>
    </row>
    <row r="45" spans="1:36" s="75" customFormat="1" ht="13.5" hidden="1" thickBot="1" x14ac:dyDescent="0.25">
      <c r="A45" s="129" t="s">
        <v>155</v>
      </c>
      <c r="B45" s="101"/>
      <c r="C45" s="101">
        <f>SUM(C44:C44)</f>
        <v>0</v>
      </c>
      <c r="D45" s="101"/>
      <c r="E45" s="101"/>
      <c r="F45" s="101"/>
      <c r="G45" s="101"/>
      <c r="H45" s="112"/>
      <c r="I45" s="113"/>
      <c r="J45" s="101"/>
      <c r="K45" s="131"/>
      <c r="L45" s="112">
        <f>SUM(L44:L44)</f>
        <v>0</v>
      </c>
      <c r="M45" s="126"/>
      <c r="N45" s="99">
        <f>SUM(N44:N44)</f>
        <v>0</v>
      </c>
      <c r="O45" s="101"/>
      <c r="P45" s="7"/>
      <c r="Q45" s="7"/>
      <c r="R45" s="7"/>
      <c r="S45" s="7"/>
      <c r="T45" s="7"/>
      <c r="U45" s="7"/>
      <c r="V45" s="7"/>
      <c r="W45" s="72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2"/>
    </row>
    <row r="46" spans="1:36" hidden="1" x14ac:dyDescent="0.2">
      <c r="A46" s="13"/>
      <c r="B46" s="98" t="s">
        <v>101</v>
      </c>
      <c r="C46" s="13"/>
      <c r="D46" s="13">
        <v>4611</v>
      </c>
      <c r="E46" s="101"/>
      <c r="F46" s="13">
        <v>1.1200000000000001</v>
      </c>
      <c r="G46" s="13">
        <v>0.71</v>
      </c>
      <c r="H46" s="14">
        <f>D46*(F46+G46)</f>
        <v>8438.130000000001</v>
      </c>
      <c r="I46" s="86">
        <f>H46</f>
        <v>8438.130000000001</v>
      </c>
      <c r="J46" s="12">
        <v>1</v>
      </c>
      <c r="K46" s="86">
        <f>I46*J46</f>
        <v>8438.130000000001</v>
      </c>
      <c r="L46" s="52">
        <f>K46*C46</f>
        <v>0</v>
      </c>
      <c r="M46" s="120"/>
      <c r="N46" s="14">
        <f t="shared" si="0"/>
        <v>0</v>
      </c>
      <c r="O46" s="13"/>
      <c r="P46" s="5"/>
      <c r="Q46" s="5"/>
      <c r="R46" s="5"/>
      <c r="S46" s="5"/>
      <c r="T46" s="5"/>
      <c r="U46" s="5"/>
      <c r="V46" s="6"/>
      <c r="W46" s="9"/>
      <c r="Y46" s="5"/>
      <c r="Z46" s="5"/>
      <c r="AA46" s="6"/>
      <c r="AB46" s="5"/>
      <c r="AC46" s="5"/>
      <c r="AD46" s="5"/>
      <c r="AE46" s="5"/>
      <c r="AF46" s="5"/>
      <c r="AG46" s="5"/>
      <c r="AH46" s="5"/>
      <c r="AI46" s="6"/>
      <c r="AJ46" s="9"/>
    </row>
    <row r="47" spans="1:36" s="75" customFormat="1" ht="13.5" hidden="1" thickBot="1" x14ac:dyDescent="0.25">
      <c r="A47" s="129" t="s">
        <v>156</v>
      </c>
      <c r="B47" s="101"/>
      <c r="C47" s="101">
        <f>SUM(C46:C46)</f>
        <v>0</v>
      </c>
      <c r="D47" s="101"/>
      <c r="E47" s="13"/>
      <c r="F47" s="101"/>
      <c r="G47" s="101"/>
      <c r="H47" s="112"/>
      <c r="I47" s="113"/>
      <c r="J47" s="101"/>
      <c r="K47" s="131"/>
      <c r="L47" s="112">
        <f>SUM(L46:L46)</f>
        <v>0</v>
      </c>
      <c r="M47" s="126"/>
      <c r="N47" s="99">
        <f>SUM(N46:N46)</f>
        <v>0</v>
      </c>
      <c r="O47" s="101"/>
      <c r="P47" s="7"/>
      <c r="Q47" s="7"/>
      <c r="R47" s="7"/>
      <c r="S47" s="7"/>
      <c r="T47" s="7"/>
      <c r="U47" s="7"/>
      <c r="V47" s="7"/>
      <c r="W47" s="72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2"/>
    </row>
    <row r="48" spans="1:36" hidden="1" x14ac:dyDescent="0.2">
      <c r="A48" s="13"/>
      <c r="B48" s="98" t="s">
        <v>102</v>
      </c>
      <c r="C48" s="13"/>
      <c r="D48" s="13">
        <v>4611</v>
      </c>
      <c r="E48" s="101"/>
      <c r="F48" s="13">
        <v>1.1200000000000001</v>
      </c>
      <c r="G48" s="13">
        <v>0.71</v>
      </c>
      <c r="H48" s="14">
        <f>D48*(F48+G48)</f>
        <v>8438.130000000001</v>
      </c>
      <c r="I48" s="86">
        <f>H48</f>
        <v>8438.130000000001</v>
      </c>
      <c r="J48" s="12">
        <v>1</v>
      </c>
      <c r="K48" s="86">
        <f>I48*J48</f>
        <v>8438.130000000001</v>
      </c>
      <c r="L48" s="52">
        <f>K48*C48</f>
        <v>0</v>
      </c>
      <c r="M48" s="120"/>
      <c r="N48" s="14">
        <f t="shared" si="0"/>
        <v>0</v>
      </c>
      <c r="O48" s="13"/>
      <c r="P48" s="5"/>
      <c r="Q48" s="5"/>
      <c r="R48" s="5"/>
      <c r="S48" s="5"/>
      <c r="T48" s="5"/>
      <c r="U48" s="5"/>
      <c r="V48" s="6"/>
      <c r="W48" s="9"/>
      <c r="Y48" s="5"/>
      <c r="Z48" s="5"/>
      <c r="AA48" s="6"/>
      <c r="AB48" s="5"/>
      <c r="AC48" s="5"/>
      <c r="AD48" s="5"/>
      <c r="AE48" s="5"/>
      <c r="AF48" s="5"/>
      <c r="AG48" s="5"/>
      <c r="AH48" s="5"/>
      <c r="AI48" s="6"/>
      <c r="AJ48" s="9"/>
    </row>
    <row r="49" spans="1:36" s="75" customFormat="1" ht="13.5" hidden="1" thickBot="1" x14ac:dyDescent="0.25">
      <c r="A49" s="129" t="s">
        <v>157</v>
      </c>
      <c r="B49" s="101"/>
      <c r="C49" s="101">
        <f>SUM(C48:C48)</f>
        <v>0</v>
      </c>
      <c r="D49" s="101"/>
      <c r="E49" s="13"/>
      <c r="F49" s="101"/>
      <c r="G49" s="101"/>
      <c r="H49" s="112"/>
      <c r="I49" s="113"/>
      <c r="J49" s="101"/>
      <c r="K49" s="131"/>
      <c r="L49" s="112">
        <f>SUM(L48:L48)</f>
        <v>0</v>
      </c>
      <c r="M49" s="126"/>
      <c r="N49" s="99">
        <f>SUM(N48:N48)</f>
        <v>0</v>
      </c>
      <c r="O49" s="101"/>
      <c r="P49" s="7"/>
      <c r="Q49" s="7"/>
      <c r="R49" s="7"/>
      <c r="S49" s="7"/>
      <c r="T49" s="7"/>
      <c r="U49" s="7"/>
      <c r="V49" s="7"/>
      <c r="W49" s="72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2"/>
    </row>
    <row r="50" spans="1:36" hidden="1" x14ac:dyDescent="0.2">
      <c r="A50" s="13"/>
      <c r="B50" s="98" t="s">
        <v>103</v>
      </c>
      <c r="C50" s="13"/>
      <c r="D50" s="13">
        <v>4611</v>
      </c>
      <c r="E50" s="101"/>
      <c r="F50" s="13">
        <v>1.1200000000000001</v>
      </c>
      <c r="G50" s="13">
        <v>0.71</v>
      </c>
      <c r="H50" s="14">
        <f>D50*(F50+G50)</f>
        <v>8438.130000000001</v>
      </c>
      <c r="I50" s="86">
        <f>H50</f>
        <v>8438.130000000001</v>
      </c>
      <c r="J50" s="12">
        <v>1</v>
      </c>
      <c r="K50" s="86">
        <f>I50*J50</f>
        <v>8438.130000000001</v>
      </c>
      <c r="L50" s="52">
        <f>K50*C50</f>
        <v>0</v>
      </c>
      <c r="M50" s="120"/>
      <c r="N50" s="14">
        <f t="shared" si="0"/>
        <v>0</v>
      </c>
      <c r="O50" s="13"/>
      <c r="P50" s="5"/>
      <c r="Q50" s="5"/>
      <c r="R50" s="5"/>
      <c r="S50" s="5"/>
      <c r="T50" s="5"/>
      <c r="U50" s="5"/>
      <c r="V50" s="6"/>
      <c r="W50" s="9"/>
      <c r="Y50" s="5"/>
      <c r="Z50" s="5"/>
      <c r="AA50" s="6"/>
      <c r="AB50" s="5"/>
      <c r="AC50" s="5"/>
      <c r="AD50" s="5"/>
      <c r="AE50" s="5"/>
      <c r="AF50" s="5"/>
      <c r="AG50" s="5"/>
      <c r="AH50" s="5"/>
      <c r="AI50" s="6"/>
      <c r="AJ50" s="9"/>
    </row>
    <row r="51" spans="1:36" s="75" customFormat="1" ht="13.5" hidden="1" thickBot="1" x14ac:dyDescent="0.25">
      <c r="A51" s="129" t="s">
        <v>158</v>
      </c>
      <c r="B51" s="101"/>
      <c r="C51" s="101">
        <f>SUM(C50:C50)</f>
        <v>0</v>
      </c>
      <c r="D51" s="101"/>
      <c r="E51" s="13"/>
      <c r="F51" s="101"/>
      <c r="G51" s="101"/>
      <c r="H51" s="112"/>
      <c r="I51" s="113"/>
      <c r="J51" s="101"/>
      <c r="K51" s="131"/>
      <c r="L51" s="112">
        <f>SUM(L50:L50)</f>
        <v>0</v>
      </c>
      <c r="M51" s="126"/>
      <c r="N51" s="99">
        <f>SUM(N50:N50)</f>
        <v>0</v>
      </c>
      <c r="O51" s="101"/>
      <c r="P51" s="7"/>
      <c r="Q51" s="7"/>
      <c r="R51" s="7"/>
      <c r="S51" s="7"/>
      <c r="T51" s="7"/>
      <c r="U51" s="7"/>
      <c r="V51" s="7"/>
      <c r="W51" s="72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2"/>
    </row>
    <row r="52" spans="1:36" hidden="1" x14ac:dyDescent="0.2">
      <c r="A52" s="13"/>
      <c r="B52" s="98" t="s">
        <v>104</v>
      </c>
      <c r="C52" s="13"/>
      <c r="D52" s="13">
        <v>4611</v>
      </c>
      <c r="E52" s="101"/>
      <c r="F52" s="13">
        <v>0.96</v>
      </c>
      <c r="G52" s="13">
        <v>0.44</v>
      </c>
      <c r="H52" s="14">
        <f>D52*(F52+G52)</f>
        <v>6455.4</v>
      </c>
      <c r="I52" s="86">
        <f>H52</f>
        <v>6455.4</v>
      </c>
      <c r="J52" s="12">
        <v>1</v>
      </c>
      <c r="K52" s="86">
        <f>I52*J52</f>
        <v>6455.4</v>
      </c>
      <c r="L52" s="52">
        <f>K52*C52</f>
        <v>0</v>
      </c>
      <c r="M52" s="120"/>
      <c r="N52" s="14">
        <f t="shared" si="0"/>
        <v>0</v>
      </c>
      <c r="O52" s="13"/>
      <c r="P52" s="5"/>
      <c r="Q52" s="5"/>
      <c r="R52" s="5"/>
      <c r="S52" s="5"/>
      <c r="T52" s="5"/>
      <c r="U52" s="5"/>
      <c r="V52" s="6"/>
      <c r="W52" s="9"/>
      <c r="Y52" s="5"/>
      <c r="Z52" s="5"/>
      <c r="AA52" s="6"/>
      <c r="AB52" s="5"/>
      <c r="AC52" s="5"/>
      <c r="AD52" s="5"/>
      <c r="AE52" s="5"/>
      <c r="AF52" s="5"/>
      <c r="AG52" s="5"/>
      <c r="AH52" s="5"/>
      <c r="AI52" s="6"/>
      <c r="AJ52" s="9"/>
    </row>
    <row r="53" spans="1:36" s="75" customFormat="1" ht="13.5" hidden="1" thickBot="1" x14ac:dyDescent="0.25">
      <c r="A53" s="129" t="s">
        <v>159</v>
      </c>
      <c r="B53" s="101"/>
      <c r="C53" s="101">
        <f>SUM(C52:C52)</f>
        <v>0</v>
      </c>
      <c r="D53" s="101"/>
      <c r="E53" s="13"/>
      <c r="F53" s="101"/>
      <c r="G53" s="101"/>
      <c r="H53" s="112"/>
      <c r="I53" s="113"/>
      <c r="J53" s="101"/>
      <c r="K53" s="131"/>
      <c r="L53" s="112">
        <f>SUM(L52:L52)</f>
        <v>0</v>
      </c>
      <c r="M53" s="126"/>
      <c r="N53" s="99">
        <f>SUM(N52:N52)</f>
        <v>0</v>
      </c>
      <c r="O53" s="101"/>
      <c r="P53" s="7"/>
      <c r="Q53" s="7"/>
      <c r="R53" s="7"/>
      <c r="S53" s="7"/>
      <c r="T53" s="7"/>
      <c r="U53" s="7"/>
      <c r="V53" s="7"/>
      <c r="W53" s="72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2"/>
    </row>
    <row r="54" spans="1:36" hidden="1" x14ac:dyDescent="0.2">
      <c r="A54" s="13"/>
      <c r="B54" s="98" t="s">
        <v>138</v>
      </c>
      <c r="C54" s="13"/>
      <c r="D54" s="13">
        <v>4611</v>
      </c>
      <c r="E54" s="101"/>
      <c r="F54" s="13">
        <v>1.1200000000000001</v>
      </c>
      <c r="G54" s="13">
        <v>0.71</v>
      </c>
      <c r="H54" s="14">
        <f>D54*(F54+G54)</f>
        <v>8438.130000000001</v>
      </c>
      <c r="I54" s="86">
        <f>H54</f>
        <v>8438.130000000001</v>
      </c>
      <c r="J54" s="12">
        <v>1</v>
      </c>
      <c r="K54" s="86">
        <f>I54*J54</f>
        <v>8438.130000000001</v>
      </c>
      <c r="L54" s="52">
        <f>K54*C54</f>
        <v>0</v>
      </c>
      <c r="M54" s="120"/>
      <c r="N54" s="14">
        <f>K54*O54*M54/100</f>
        <v>0</v>
      </c>
      <c r="O54" s="13"/>
      <c r="P54" s="5"/>
      <c r="Q54" s="5"/>
      <c r="R54" s="5"/>
      <c r="S54" s="5"/>
      <c r="T54" s="5"/>
      <c r="U54" s="5"/>
      <c r="V54" s="6"/>
      <c r="W54" s="9"/>
      <c r="Y54" s="5"/>
      <c r="Z54" s="5"/>
      <c r="AA54" s="6"/>
      <c r="AB54" s="5"/>
      <c r="AC54" s="5"/>
      <c r="AD54" s="5"/>
      <c r="AE54" s="5"/>
      <c r="AF54" s="5"/>
      <c r="AG54" s="5"/>
      <c r="AH54" s="5"/>
      <c r="AI54" s="6"/>
      <c r="AJ54" s="9"/>
    </row>
    <row r="55" spans="1:36" s="75" customFormat="1" ht="13.5" hidden="1" thickBot="1" x14ac:dyDescent="0.25">
      <c r="A55" s="129" t="s">
        <v>160</v>
      </c>
      <c r="B55" s="101"/>
      <c r="C55" s="101">
        <f>SUM(C54:C54)</f>
        <v>0</v>
      </c>
      <c r="D55" s="101"/>
      <c r="E55" s="13"/>
      <c r="F55" s="101"/>
      <c r="G55" s="101"/>
      <c r="H55" s="112"/>
      <c r="I55" s="113"/>
      <c r="J55" s="101"/>
      <c r="K55" s="131"/>
      <c r="L55" s="112">
        <f>SUM(L54:L54)</f>
        <v>0</v>
      </c>
      <c r="M55" s="126"/>
      <c r="N55" s="99">
        <f>SUM(N54:N54)</f>
        <v>0</v>
      </c>
      <c r="O55" s="101"/>
      <c r="P55" s="7"/>
      <c r="Q55" s="7"/>
      <c r="R55" s="7"/>
      <c r="S55" s="7"/>
      <c r="T55" s="7"/>
      <c r="U55" s="7"/>
      <c r="V55" s="7"/>
      <c r="W55" s="72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2"/>
    </row>
    <row r="56" spans="1:36" ht="25.5" hidden="1" x14ac:dyDescent="0.2">
      <c r="A56" s="13"/>
      <c r="B56" s="133" t="s">
        <v>139</v>
      </c>
      <c r="C56" s="13"/>
      <c r="D56" s="13">
        <v>4611</v>
      </c>
      <c r="E56" s="101"/>
      <c r="F56" s="13">
        <v>1.1200000000000001</v>
      </c>
      <c r="G56" s="13">
        <v>0.71</v>
      </c>
      <c r="H56" s="14">
        <f>D56*(F56+G56)</f>
        <v>8438.130000000001</v>
      </c>
      <c r="I56" s="86">
        <f>H56</f>
        <v>8438.130000000001</v>
      </c>
      <c r="J56" s="12">
        <v>1</v>
      </c>
      <c r="K56" s="86">
        <f>I56*J56</f>
        <v>8438.130000000001</v>
      </c>
      <c r="L56" s="52">
        <f>K56*C56</f>
        <v>0</v>
      </c>
      <c r="M56" s="120"/>
      <c r="N56" s="14">
        <f>K56*O56*M56/100</f>
        <v>0</v>
      </c>
      <c r="O56" s="13"/>
      <c r="P56" s="5"/>
      <c r="Q56" s="5"/>
      <c r="R56" s="5"/>
      <c r="S56" s="5"/>
      <c r="T56" s="5"/>
      <c r="U56" s="5"/>
      <c r="V56" s="6"/>
      <c r="W56" s="9"/>
      <c r="Y56" s="5"/>
      <c r="Z56" s="5"/>
      <c r="AA56" s="6"/>
      <c r="AB56" s="5"/>
      <c r="AC56" s="5"/>
      <c r="AD56" s="5"/>
      <c r="AE56" s="5"/>
      <c r="AF56" s="5"/>
      <c r="AG56" s="5"/>
      <c r="AH56" s="5"/>
      <c r="AI56" s="6"/>
      <c r="AJ56" s="9"/>
    </row>
    <row r="57" spans="1:36" s="75" customFormat="1" ht="13.5" hidden="1" thickBot="1" x14ac:dyDescent="0.25">
      <c r="A57" s="129" t="s">
        <v>161</v>
      </c>
      <c r="B57" s="101"/>
      <c r="C57" s="101">
        <f>SUM(C56:C56)</f>
        <v>0</v>
      </c>
      <c r="D57" s="101"/>
      <c r="E57" s="13"/>
      <c r="F57" s="101"/>
      <c r="G57" s="101"/>
      <c r="H57" s="112"/>
      <c r="I57" s="113"/>
      <c r="J57" s="101"/>
      <c r="K57" s="131"/>
      <c r="L57" s="112">
        <f>SUM(L56:L56)</f>
        <v>0</v>
      </c>
      <c r="M57" s="126"/>
      <c r="N57" s="99">
        <f>SUM(N56:N56)</f>
        <v>0</v>
      </c>
      <c r="O57" s="101"/>
      <c r="P57" s="7"/>
      <c r="Q57" s="7"/>
      <c r="R57" s="7"/>
      <c r="S57" s="7"/>
      <c r="T57" s="7"/>
      <c r="U57" s="7"/>
      <c r="V57" s="7"/>
      <c r="W57" s="72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2"/>
    </row>
    <row r="58" spans="1:36" hidden="1" x14ac:dyDescent="0.2">
      <c r="A58" s="13"/>
      <c r="B58" s="134" t="s">
        <v>111</v>
      </c>
      <c r="C58" s="13"/>
      <c r="D58" s="13">
        <v>4611</v>
      </c>
      <c r="E58" s="13"/>
      <c r="F58" s="13">
        <v>1.1200000000000001</v>
      </c>
      <c r="G58" s="13">
        <v>0.71</v>
      </c>
      <c r="H58" s="14">
        <f>D58*(F58+G58)</f>
        <v>8438.130000000001</v>
      </c>
      <c r="I58" s="86">
        <f>H58</f>
        <v>8438.130000000001</v>
      </c>
      <c r="J58" s="12">
        <v>1</v>
      </c>
      <c r="K58" s="86">
        <f>I58*J58</f>
        <v>8438.130000000001</v>
      </c>
      <c r="L58" s="13"/>
      <c r="M58" s="125">
        <f>J58*N58*L58/100</f>
        <v>0</v>
      </c>
      <c r="N58" s="13"/>
      <c r="O58" s="5"/>
      <c r="P58" s="5"/>
      <c r="Q58" s="5"/>
      <c r="R58" s="5"/>
      <c r="S58" s="5"/>
      <c r="T58" s="5"/>
      <c r="U58" s="6"/>
      <c r="V58" s="9"/>
      <c r="X58" s="5"/>
      <c r="Y58" s="5"/>
      <c r="Z58" s="6"/>
      <c r="AA58" s="5"/>
      <c r="AB58" s="5"/>
      <c r="AC58" s="5"/>
      <c r="AD58" s="5"/>
      <c r="AE58" s="5"/>
      <c r="AF58" s="5"/>
      <c r="AG58" s="5"/>
      <c r="AH58" s="6"/>
      <c r="AI58" s="9"/>
    </row>
    <row r="59" spans="1:36" s="75" customFormat="1" ht="13.5" hidden="1" thickBot="1" x14ac:dyDescent="0.25">
      <c r="A59" s="129" t="s">
        <v>162</v>
      </c>
      <c r="B59" s="101"/>
      <c r="C59" s="101">
        <f>SUM(C57:C58)</f>
        <v>0</v>
      </c>
      <c r="D59" s="101"/>
      <c r="E59" s="101"/>
      <c r="F59" s="101"/>
      <c r="G59" s="101"/>
      <c r="H59" s="135"/>
      <c r="I59" s="101"/>
      <c r="J59" s="135"/>
      <c r="K59" s="112">
        <f>SUM(K57:K58)</f>
        <v>8438.130000000001</v>
      </c>
      <c r="L59" s="13"/>
      <c r="M59" s="127">
        <f>SUM(M57:M58)</f>
        <v>0</v>
      </c>
      <c r="N59" s="115"/>
      <c r="O59" s="7"/>
      <c r="P59" s="7"/>
      <c r="Q59" s="7"/>
      <c r="R59" s="7"/>
      <c r="S59" s="7"/>
      <c r="T59" s="7"/>
      <c r="U59" s="7"/>
      <c r="V59" s="72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2"/>
    </row>
    <row r="60" spans="1:36" ht="22.5" x14ac:dyDescent="0.2">
      <c r="A60" s="13"/>
      <c r="B60" s="136" t="s">
        <v>105</v>
      </c>
      <c r="C60" s="13"/>
      <c r="D60" s="13">
        <v>4611</v>
      </c>
      <c r="E60" s="101"/>
      <c r="F60" s="13">
        <v>0.96</v>
      </c>
      <c r="G60" s="13">
        <v>0.37</v>
      </c>
      <c r="H60" s="52">
        <f>D60*(F60+G60)</f>
        <v>6132.63</v>
      </c>
      <c r="I60" s="86">
        <f t="shared" ref="I60:I61" si="3">ROUND(H60,2)</f>
        <v>6132.63</v>
      </c>
      <c r="J60" s="12">
        <v>1</v>
      </c>
      <c r="K60" s="86">
        <f>I60*J60</f>
        <v>6132.63</v>
      </c>
      <c r="L60" s="52">
        <f>K60*C60</f>
        <v>0</v>
      </c>
      <c r="M60" s="120"/>
      <c r="N60" s="14">
        <f t="shared" si="0"/>
        <v>0</v>
      </c>
      <c r="O60" s="13"/>
      <c r="P60" s="5"/>
      <c r="Q60" s="5"/>
      <c r="R60" s="5"/>
      <c r="S60" s="5"/>
      <c r="T60" s="5"/>
      <c r="U60" s="5"/>
      <c r="V60" s="6"/>
      <c r="W60" s="9"/>
      <c r="Y60" s="5"/>
      <c r="Z60" s="5"/>
      <c r="AA60" s="6"/>
      <c r="AB60" s="5"/>
      <c r="AC60" s="5"/>
      <c r="AD60" s="5"/>
      <c r="AE60" s="5"/>
      <c r="AF60" s="5"/>
      <c r="AG60" s="5"/>
      <c r="AH60" s="5"/>
      <c r="AI60" s="6"/>
      <c r="AJ60" s="9"/>
    </row>
    <row r="61" spans="1:36" ht="22.5" x14ac:dyDescent="0.2">
      <c r="A61" s="13" t="s">
        <v>33</v>
      </c>
      <c r="B61" s="136" t="s">
        <v>105</v>
      </c>
      <c r="C61" s="13"/>
      <c r="D61" s="13">
        <v>4611</v>
      </c>
      <c r="E61" s="101"/>
      <c r="F61" s="13">
        <v>0.96</v>
      </c>
      <c r="G61" s="13">
        <v>0.37</v>
      </c>
      <c r="H61" s="52">
        <f>D61*(F61+G61)</f>
        <v>6132.63</v>
      </c>
      <c r="I61" s="86">
        <f t="shared" si="3"/>
        <v>6132.63</v>
      </c>
      <c r="J61" s="12">
        <v>1</v>
      </c>
      <c r="K61" s="86">
        <f>I61*J61</f>
        <v>6132.63</v>
      </c>
      <c r="L61" s="52">
        <f>K61*C61</f>
        <v>0</v>
      </c>
      <c r="M61" s="120"/>
      <c r="N61" s="14">
        <f t="shared" ref="N61" si="4">K61*O61*M61/100</f>
        <v>0</v>
      </c>
      <c r="O61" s="13"/>
      <c r="P61" s="5"/>
      <c r="Q61" s="5"/>
      <c r="R61" s="5"/>
      <c r="S61" s="5"/>
      <c r="T61" s="5"/>
      <c r="U61" s="5"/>
      <c r="V61" s="6"/>
      <c r="W61" s="9"/>
      <c r="Y61" s="5"/>
      <c r="Z61" s="5"/>
      <c r="AA61" s="6"/>
      <c r="AB61" s="5"/>
      <c r="AC61" s="5"/>
      <c r="AD61" s="5"/>
      <c r="AE61" s="5"/>
      <c r="AF61" s="5"/>
      <c r="AG61" s="5"/>
      <c r="AH61" s="5"/>
      <c r="AI61" s="6"/>
      <c r="AJ61" s="9"/>
    </row>
    <row r="62" spans="1:36" s="75" customFormat="1" ht="13.5" thickBot="1" x14ac:dyDescent="0.25">
      <c r="A62" s="129" t="s">
        <v>163</v>
      </c>
      <c r="B62" s="101"/>
      <c r="C62" s="101">
        <f>SUM(C60:C61)</f>
        <v>0</v>
      </c>
      <c r="D62" s="101"/>
      <c r="E62" s="13"/>
      <c r="F62" s="101"/>
      <c r="G62" s="101"/>
      <c r="H62" s="112"/>
      <c r="I62" s="113"/>
      <c r="J62" s="101"/>
      <c r="K62" s="131"/>
      <c r="L62" s="112">
        <f>SUM(L60:L61)</f>
        <v>0</v>
      </c>
      <c r="M62" s="126"/>
      <c r="N62" s="14">
        <f t="shared" si="0"/>
        <v>0</v>
      </c>
      <c r="O62" s="101"/>
      <c r="P62" s="7"/>
      <c r="Q62" s="7"/>
      <c r="R62" s="7"/>
      <c r="S62" s="7"/>
      <c r="T62" s="7"/>
      <c r="U62" s="7"/>
      <c r="V62" s="7"/>
      <c r="W62" s="72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2"/>
    </row>
    <row r="63" spans="1:36" ht="13.5" hidden="1" thickBot="1" x14ac:dyDescent="0.25">
      <c r="A63" s="13"/>
      <c r="B63" s="98" t="s">
        <v>106</v>
      </c>
      <c r="C63" s="13"/>
      <c r="D63" s="13">
        <v>4611</v>
      </c>
      <c r="E63" s="101"/>
      <c r="F63" s="13">
        <v>0.96</v>
      </c>
      <c r="G63" s="13">
        <v>0.63</v>
      </c>
      <c r="H63" s="14">
        <f>D63*(F63+G63)</f>
        <v>7331.49</v>
      </c>
      <c r="I63" s="86">
        <f>H63</f>
        <v>7331.49</v>
      </c>
      <c r="J63" s="12">
        <v>1</v>
      </c>
      <c r="K63" s="86">
        <f>I63*J63</f>
        <v>7331.49</v>
      </c>
      <c r="L63" s="52">
        <f>K63*C63</f>
        <v>0</v>
      </c>
      <c r="M63" s="120"/>
      <c r="N63" s="14">
        <f t="shared" si="0"/>
        <v>0</v>
      </c>
      <c r="O63" s="13"/>
      <c r="P63" s="5"/>
      <c r="Q63" s="5"/>
      <c r="R63" s="5"/>
      <c r="S63" s="5"/>
      <c r="T63" s="5"/>
      <c r="U63" s="5"/>
      <c r="V63" s="6"/>
      <c r="W63" s="9"/>
      <c r="Y63" s="5"/>
      <c r="Z63" s="5"/>
      <c r="AA63" s="6"/>
      <c r="AB63" s="5"/>
      <c r="AC63" s="5"/>
      <c r="AD63" s="5"/>
      <c r="AE63" s="5"/>
      <c r="AF63" s="5"/>
      <c r="AG63" s="5"/>
      <c r="AH63" s="5"/>
      <c r="AI63" s="6"/>
      <c r="AJ63" s="9"/>
    </row>
    <row r="64" spans="1:36" s="75" customFormat="1" ht="13.5" hidden="1" thickBot="1" x14ac:dyDescent="0.25">
      <c r="A64" s="129" t="s">
        <v>164</v>
      </c>
      <c r="B64" s="101"/>
      <c r="C64" s="101">
        <f>SUM(C63:C63)</f>
        <v>0</v>
      </c>
      <c r="D64" s="101"/>
      <c r="E64" s="13"/>
      <c r="F64" s="101"/>
      <c r="G64" s="101"/>
      <c r="H64" s="112"/>
      <c r="I64" s="113"/>
      <c r="J64" s="101"/>
      <c r="K64" s="131"/>
      <c r="L64" s="112">
        <f>SUM(L63:L63)</f>
        <v>0</v>
      </c>
      <c r="M64" s="126"/>
      <c r="N64" s="99">
        <f>SUM(N63:N63)</f>
        <v>0</v>
      </c>
      <c r="O64" s="101"/>
      <c r="P64" s="7"/>
      <c r="Q64" s="7"/>
      <c r="R64" s="7"/>
      <c r="S64" s="7"/>
      <c r="T64" s="7"/>
      <c r="U64" s="7"/>
      <c r="V64" s="7"/>
      <c r="W64" s="72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2"/>
    </row>
    <row r="65" spans="1:36" ht="13.5" hidden="1" thickBot="1" x14ac:dyDescent="0.25">
      <c r="A65" s="13"/>
      <c r="B65" s="98" t="s">
        <v>107</v>
      </c>
      <c r="C65" s="13"/>
      <c r="D65" s="13">
        <v>4611</v>
      </c>
      <c r="E65" s="101"/>
      <c r="F65" s="13">
        <v>1.1200000000000001</v>
      </c>
      <c r="G65" s="13">
        <v>0.63</v>
      </c>
      <c r="H65" s="14">
        <f>D65*(F65+G65)</f>
        <v>8069.25</v>
      </c>
      <c r="I65" s="86">
        <f>H65</f>
        <v>8069.25</v>
      </c>
      <c r="J65" s="12">
        <v>1</v>
      </c>
      <c r="K65" s="86">
        <f>I65*J65</f>
        <v>8069.25</v>
      </c>
      <c r="L65" s="52">
        <f>K65*C65</f>
        <v>0</v>
      </c>
      <c r="M65" s="120"/>
      <c r="N65" s="14">
        <f t="shared" si="0"/>
        <v>0</v>
      </c>
      <c r="O65" s="13"/>
      <c r="P65" s="5"/>
      <c r="Q65" s="5"/>
      <c r="R65" s="5"/>
      <c r="S65" s="5"/>
      <c r="T65" s="5"/>
      <c r="U65" s="5"/>
      <c r="V65" s="6"/>
      <c r="W65" s="9"/>
      <c r="Y65" s="5"/>
      <c r="Z65" s="5"/>
      <c r="AA65" s="6"/>
      <c r="AB65" s="5"/>
      <c r="AC65" s="5"/>
      <c r="AD65" s="5"/>
      <c r="AE65" s="5"/>
      <c r="AF65" s="5"/>
      <c r="AG65" s="5"/>
      <c r="AH65" s="5"/>
      <c r="AI65" s="6"/>
      <c r="AJ65" s="9"/>
    </row>
    <row r="66" spans="1:36" s="75" customFormat="1" ht="13.5" hidden="1" thickBot="1" x14ac:dyDescent="0.25">
      <c r="A66" s="129" t="s">
        <v>165</v>
      </c>
      <c r="B66" s="101"/>
      <c r="C66" s="101">
        <f>SUM(C65:C65)</f>
        <v>0</v>
      </c>
      <c r="D66" s="101"/>
      <c r="E66" s="13"/>
      <c r="F66" s="101"/>
      <c r="G66" s="101"/>
      <c r="H66" s="112"/>
      <c r="I66" s="113"/>
      <c r="J66" s="101"/>
      <c r="K66" s="131"/>
      <c r="L66" s="112">
        <f>SUM(L65:L65)</f>
        <v>0</v>
      </c>
      <c r="M66" s="126"/>
      <c r="N66" s="99">
        <f>SUM(N65:N65)</f>
        <v>0</v>
      </c>
      <c r="O66" s="101"/>
      <c r="P66" s="7"/>
      <c r="Q66" s="7"/>
      <c r="R66" s="7"/>
      <c r="S66" s="7"/>
      <c r="T66" s="7"/>
      <c r="U66" s="7"/>
      <c r="V66" s="7"/>
      <c r="W66" s="72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2"/>
    </row>
    <row r="67" spans="1:36" ht="13.5" hidden="1" thickBot="1" x14ac:dyDescent="0.25">
      <c r="A67" s="13"/>
      <c r="B67" s="137" t="s">
        <v>114</v>
      </c>
      <c r="C67" s="13"/>
      <c r="D67" s="13">
        <v>4611</v>
      </c>
      <c r="E67" s="13"/>
      <c r="F67" s="13">
        <v>1.1200000000000001</v>
      </c>
      <c r="G67" s="13">
        <v>0.71</v>
      </c>
      <c r="H67" s="14">
        <f>D67*(F67+G67)</f>
        <v>8438.130000000001</v>
      </c>
      <c r="I67" s="86">
        <f>H67</f>
        <v>8438.130000000001</v>
      </c>
      <c r="J67" s="12">
        <v>1</v>
      </c>
      <c r="K67" s="86">
        <f>I67*J67</f>
        <v>8438.130000000001</v>
      </c>
      <c r="L67" s="52">
        <f>K67*C67</f>
        <v>0</v>
      </c>
      <c r="M67" s="120"/>
      <c r="N67" s="52">
        <f>K67*O67*M67/100</f>
        <v>0</v>
      </c>
      <c r="O67" s="13"/>
      <c r="P67" s="5"/>
      <c r="Q67" s="5"/>
      <c r="R67" s="5"/>
      <c r="S67" s="5"/>
      <c r="T67" s="5"/>
      <c r="U67" s="5"/>
      <c r="V67" s="6"/>
      <c r="W67" s="9"/>
      <c r="Y67" s="5"/>
      <c r="Z67" s="5"/>
      <c r="AA67" s="6"/>
      <c r="AB67" s="5"/>
      <c r="AC67" s="5"/>
      <c r="AD67" s="5"/>
      <c r="AE67" s="5"/>
      <c r="AF67" s="5"/>
      <c r="AG67" s="5"/>
      <c r="AH67" s="5"/>
      <c r="AI67" s="6"/>
      <c r="AJ67" s="9"/>
    </row>
    <row r="68" spans="1:36" s="75" customFormat="1" ht="13.5" hidden="1" thickBot="1" x14ac:dyDescent="0.25">
      <c r="A68" s="129" t="s">
        <v>166</v>
      </c>
      <c r="B68" s="101"/>
      <c r="C68" s="101">
        <f>SUM(C67:C67)</f>
        <v>0</v>
      </c>
      <c r="D68" s="101"/>
      <c r="E68" s="101"/>
      <c r="F68" s="101"/>
      <c r="G68" s="101"/>
      <c r="H68" s="112"/>
      <c r="I68" s="86"/>
      <c r="J68" s="101"/>
      <c r="K68" s="86"/>
      <c r="L68" s="112">
        <f>SUM(L67:L67)</f>
        <v>0</v>
      </c>
      <c r="M68" s="128"/>
      <c r="N68" s="99">
        <f>SUM(N67:N67)</f>
        <v>0</v>
      </c>
      <c r="O68" s="115"/>
      <c r="P68" s="7"/>
      <c r="Q68" s="7"/>
      <c r="R68" s="7"/>
      <c r="S68" s="7"/>
      <c r="T68" s="7"/>
      <c r="U68" s="7"/>
      <c r="V68" s="7"/>
      <c r="W68" s="72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2"/>
    </row>
    <row r="69" spans="1:36" ht="23.25" hidden="1" thickBot="1" x14ac:dyDescent="0.25">
      <c r="A69" s="13"/>
      <c r="B69" s="137" t="s">
        <v>113</v>
      </c>
      <c r="C69" s="13"/>
      <c r="D69" s="13">
        <v>4611</v>
      </c>
      <c r="E69" s="13"/>
      <c r="F69" s="13">
        <v>1.1200000000000001</v>
      </c>
      <c r="G69" s="13">
        <v>0.71</v>
      </c>
      <c r="H69" s="14">
        <f>D69*(F69+G69)</f>
        <v>8438.130000000001</v>
      </c>
      <c r="I69" s="86">
        <f>H69</f>
        <v>8438.130000000001</v>
      </c>
      <c r="J69" s="12">
        <v>1</v>
      </c>
      <c r="K69" s="86">
        <f>I69*J69</f>
        <v>8438.130000000001</v>
      </c>
      <c r="L69" s="52">
        <f>K69*C69</f>
        <v>0</v>
      </c>
      <c r="M69" s="120"/>
      <c r="N69" s="52">
        <f>K69*O69*M69/100</f>
        <v>0</v>
      </c>
      <c r="O69" s="13"/>
      <c r="P69" s="5"/>
      <c r="Q69" s="5"/>
      <c r="R69" s="5"/>
      <c r="S69" s="5"/>
      <c r="T69" s="5"/>
      <c r="U69" s="5"/>
      <c r="V69" s="6"/>
      <c r="W69" s="9"/>
      <c r="Y69" s="5"/>
      <c r="Z69" s="5"/>
      <c r="AA69" s="6"/>
      <c r="AB69" s="5"/>
      <c r="AC69" s="5"/>
      <c r="AD69" s="5"/>
      <c r="AE69" s="5"/>
      <c r="AF69" s="5"/>
      <c r="AG69" s="5"/>
      <c r="AH69" s="5"/>
      <c r="AI69" s="6"/>
      <c r="AJ69" s="9"/>
    </row>
    <row r="70" spans="1:36" s="75" customFormat="1" ht="13.5" hidden="1" thickBot="1" x14ac:dyDescent="0.25">
      <c r="A70" s="129" t="s">
        <v>167</v>
      </c>
      <c r="B70" s="101"/>
      <c r="C70" s="101">
        <f>SUM(C68:C69)</f>
        <v>0</v>
      </c>
      <c r="D70" s="101"/>
      <c r="E70" s="101"/>
      <c r="F70" s="101"/>
      <c r="G70" s="101"/>
      <c r="H70" s="112"/>
      <c r="I70" s="86"/>
      <c r="J70" s="101"/>
      <c r="K70" s="86"/>
      <c r="L70" s="112">
        <f>SUM(L68:L69)</f>
        <v>0</v>
      </c>
      <c r="M70" s="128"/>
      <c r="N70" s="99">
        <f>SUM(N68:N69)</f>
        <v>0</v>
      </c>
      <c r="O70" s="115"/>
      <c r="P70" s="7"/>
      <c r="Q70" s="7"/>
      <c r="R70" s="7"/>
      <c r="S70" s="7"/>
      <c r="T70" s="7"/>
      <c r="U70" s="7"/>
      <c r="V70" s="7"/>
      <c r="W70" s="72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2"/>
    </row>
    <row r="71" spans="1:36" ht="13.5" hidden="1" thickBot="1" x14ac:dyDescent="0.25">
      <c r="A71" s="13"/>
      <c r="B71" s="134" t="s">
        <v>118</v>
      </c>
      <c r="C71" s="13"/>
      <c r="D71" s="13">
        <v>4611</v>
      </c>
      <c r="E71" s="13"/>
      <c r="F71" s="13">
        <v>0.96</v>
      </c>
      <c r="G71" s="13">
        <v>0.41</v>
      </c>
      <c r="H71" s="14">
        <f>D71*(F71+G71)</f>
        <v>6317.07</v>
      </c>
      <c r="I71" s="86">
        <f>H71</f>
        <v>6317.07</v>
      </c>
      <c r="J71" s="12">
        <v>1</v>
      </c>
      <c r="K71" s="86">
        <f>I71*J71</f>
        <v>6317.07</v>
      </c>
      <c r="L71" s="52">
        <f>K71*C71</f>
        <v>0</v>
      </c>
      <c r="M71" s="120"/>
      <c r="N71" s="52">
        <f>K71*O71*M71/100</f>
        <v>0</v>
      </c>
      <c r="O71" s="13"/>
      <c r="P71" s="5"/>
      <c r="Q71" s="5"/>
      <c r="R71" s="5"/>
      <c r="S71" s="5"/>
      <c r="T71" s="5"/>
      <c r="U71" s="5"/>
      <c r="V71" s="6"/>
      <c r="W71" s="9"/>
      <c r="Y71" s="5"/>
      <c r="Z71" s="5"/>
      <c r="AA71" s="6"/>
      <c r="AB71" s="5"/>
      <c r="AC71" s="5"/>
      <c r="AD71" s="5"/>
      <c r="AE71" s="5"/>
      <c r="AF71" s="5"/>
      <c r="AG71" s="5"/>
      <c r="AH71" s="5"/>
      <c r="AI71" s="6"/>
      <c r="AJ71" s="9"/>
    </row>
    <row r="72" spans="1:36" s="75" customFormat="1" ht="13.5" hidden="1" thickBot="1" x14ac:dyDescent="0.25">
      <c r="A72" s="129" t="s">
        <v>168</v>
      </c>
      <c r="B72" s="101"/>
      <c r="C72" s="101">
        <f>SUM(C70:C71)</f>
        <v>0</v>
      </c>
      <c r="D72" s="101"/>
      <c r="E72" s="101"/>
      <c r="F72" s="101"/>
      <c r="G72" s="101"/>
      <c r="H72" s="112"/>
      <c r="I72" s="86"/>
      <c r="J72" s="101"/>
      <c r="K72" s="86"/>
      <c r="L72" s="112">
        <f>SUM(L70:L71)</f>
        <v>0</v>
      </c>
      <c r="M72" s="128"/>
      <c r="N72" s="99">
        <f>SUM(N70:N71)</f>
        <v>0</v>
      </c>
      <c r="O72" s="115"/>
      <c r="P72" s="7"/>
      <c r="Q72" s="7"/>
      <c r="R72" s="7"/>
      <c r="S72" s="7"/>
      <c r="T72" s="7"/>
      <c r="U72" s="7"/>
      <c r="V72" s="7"/>
      <c r="W72" s="72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2"/>
    </row>
    <row r="73" spans="1:36" ht="13.5" hidden="1" thickBot="1" x14ac:dyDescent="0.25">
      <c r="A73" s="13"/>
      <c r="B73" s="137" t="s">
        <v>125</v>
      </c>
      <c r="C73" s="13"/>
      <c r="D73" s="13">
        <v>4611</v>
      </c>
      <c r="E73" s="13"/>
      <c r="F73" s="13">
        <v>0.96</v>
      </c>
      <c r="G73" s="13">
        <v>0.55000000000000004</v>
      </c>
      <c r="H73" s="14">
        <f>D73*(F73+G73)</f>
        <v>6962.61</v>
      </c>
      <c r="I73" s="86">
        <f>H73</f>
        <v>6962.61</v>
      </c>
      <c r="J73" s="12">
        <v>1</v>
      </c>
      <c r="K73" s="86">
        <f>I73*J73</f>
        <v>6962.61</v>
      </c>
      <c r="L73" s="52">
        <f>K73*C73</f>
        <v>0</v>
      </c>
      <c r="M73" s="120"/>
      <c r="N73" s="52">
        <f>K73*O73*M73/100</f>
        <v>0</v>
      </c>
      <c r="O73" s="13"/>
      <c r="P73" s="5"/>
      <c r="Q73" s="5"/>
      <c r="R73" s="5"/>
      <c r="S73" s="5"/>
      <c r="T73" s="5"/>
      <c r="U73" s="5"/>
      <c r="V73" s="6"/>
      <c r="W73" s="9"/>
      <c r="Y73" s="5"/>
      <c r="Z73" s="5"/>
      <c r="AA73" s="6"/>
      <c r="AB73" s="5"/>
      <c r="AC73" s="5"/>
      <c r="AD73" s="5"/>
      <c r="AE73" s="5"/>
      <c r="AF73" s="5"/>
      <c r="AG73" s="5"/>
      <c r="AH73" s="5"/>
      <c r="AI73" s="6"/>
      <c r="AJ73" s="9"/>
    </row>
    <row r="74" spans="1:36" s="75" customFormat="1" ht="13.5" hidden="1" thickBot="1" x14ac:dyDescent="0.25">
      <c r="A74" s="129" t="s">
        <v>169</v>
      </c>
      <c r="B74" s="101"/>
      <c r="C74" s="101">
        <f>SUM(C72:C73)</f>
        <v>0</v>
      </c>
      <c r="D74" s="101"/>
      <c r="E74" s="101"/>
      <c r="F74" s="101"/>
      <c r="G74" s="101"/>
      <c r="H74" s="112"/>
      <c r="I74" s="86"/>
      <c r="J74" s="101"/>
      <c r="K74" s="86"/>
      <c r="L74" s="112">
        <f>SUM(L72:L73)</f>
        <v>0</v>
      </c>
      <c r="M74" s="128"/>
      <c r="N74" s="99">
        <f>SUM(N72:N73)</f>
        <v>0</v>
      </c>
      <c r="O74" s="115"/>
      <c r="P74" s="7"/>
      <c r="Q74" s="7"/>
      <c r="R74" s="7"/>
      <c r="S74" s="7"/>
      <c r="T74" s="7"/>
      <c r="U74" s="7"/>
      <c r="V74" s="7"/>
      <c r="W74" s="72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2"/>
    </row>
    <row r="75" spans="1:36" ht="13.5" hidden="1" thickBot="1" x14ac:dyDescent="0.25">
      <c r="A75" s="13"/>
      <c r="B75" s="134" t="s">
        <v>126</v>
      </c>
      <c r="C75" s="13"/>
      <c r="D75" s="13">
        <v>4611</v>
      </c>
      <c r="E75" s="13"/>
      <c r="F75" s="13">
        <v>0.96</v>
      </c>
      <c r="G75" s="13">
        <v>0.75</v>
      </c>
      <c r="H75" s="14">
        <f>D75*(F75+G75)</f>
        <v>7884.8099999999995</v>
      </c>
      <c r="I75" s="86">
        <f>H75</f>
        <v>7884.8099999999995</v>
      </c>
      <c r="J75" s="12">
        <v>1</v>
      </c>
      <c r="K75" s="86">
        <f>I75*J75</f>
        <v>7884.8099999999995</v>
      </c>
      <c r="L75" s="52">
        <f>K75*C75</f>
        <v>0</v>
      </c>
      <c r="M75" s="120"/>
      <c r="N75" s="52">
        <f>K75*O75*M75/100</f>
        <v>0</v>
      </c>
      <c r="O75" s="13"/>
      <c r="P75" s="5"/>
      <c r="Q75" s="5"/>
      <c r="R75" s="5"/>
      <c r="S75" s="5"/>
      <c r="T75" s="5"/>
      <c r="U75" s="5"/>
      <c r="V75" s="6"/>
      <c r="W75" s="9"/>
      <c r="Y75" s="5"/>
      <c r="Z75" s="5"/>
      <c r="AA75" s="6"/>
      <c r="AB75" s="5"/>
      <c r="AC75" s="5"/>
      <c r="AD75" s="5"/>
      <c r="AE75" s="5"/>
      <c r="AF75" s="5"/>
      <c r="AG75" s="5"/>
      <c r="AH75" s="5"/>
      <c r="AI75" s="6"/>
      <c r="AJ75" s="9"/>
    </row>
    <row r="76" spans="1:36" s="75" customFormat="1" ht="13.5" hidden="1" thickBot="1" x14ac:dyDescent="0.25">
      <c r="A76" s="129" t="s">
        <v>170</v>
      </c>
      <c r="B76" s="101"/>
      <c r="C76" s="101">
        <f>SUM(C75:C75)</f>
        <v>0</v>
      </c>
      <c r="D76" s="101"/>
      <c r="E76" s="101"/>
      <c r="F76" s="101"/>
      <c r="G76" s="101"/>
      <c r="H76" s="112"/>
      <c r="I76" s="86"/>
      <c r="J76" s="101"/>
      <c r="K76" s="86"/>
      <c r="L76" s="112">
        <f>SUM(L75:L75)</f>
        <v>0</v>
      </c>
      <c r="M76" s="128"/>
      <c r="N76" s="70">
        <f>SUM(N75:N75)</f>
        <v>0</v>
      </c>
      <c r="O76" s="115"/>
      <c r="P76" s="7"/>
      <c r="Q76" s="7"/>
      <c r="R76" s="7"/>
      <c r="S76" s="7"/>
      <c r="T76" s="7"/>
      <c r="U76" s="7"/>
      <c r="V76" s="7"/>
      <c r="W76" s="72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2"/>
    </row>
    <row r="77" spans="1:36" ht="13.5" hidden="1" thickBot="1" x14ac:dyDescent="0.25">
      <c r="A77" s="13"/>
      <c r="B77" s="134" t="s">
        <v>127</v>
      </c>
      <c r="C77" s="13"/>
      <c r="D77" s="13">
        <v>4611</v>
      </c>
      <c r="E77" s="13"/>
      <c r="F77" s="13">
        <v>0.96</v>
      </c>
      <c r="G77" s="13">
        <v>0.71</v>
      </c>
      <c r="H77" s="14">
        <f>D77*(F77+G77)</f>
        <v>7700.37</v>
      </c>
      <c r="I77" s="86">
        <f>H77</f>
        <v>7700.37</v>
      </c>
      <c r="J77" s="12">
        <v>1</v>
      </c>
      <c r="K77" s="86">
        <f>I77*J77</f>
        <v>7700.37</v>
      </c>
      <c r="L77" s="52">
        <f>K77*C77</f>
        <v>0</v>
      </c>
      <c r="M77" s="120"/>
      <c r="N77" s="52">
        <f>K77*O77*M77/100</f>
        <v>0</v>
      </c>
      <c r="O77" s="13"/>
      <c r="P77" s="5"/>
      <c r="Q77" s="5"/>
      <c r="R77" s="5"/>
      <c r="S77" s="5"/>
      <c r="T77" s="5"/>
      <c r="U77" s="5"/>
      <c r="V77" s="6"/>
      <c r="W77" s="9"/>
      <c r="Y77" s="5"/>
      <c r="Z77" s="5"/>
      <c r="AA77" s="6"/>
      <c r="AB77" s="5"/>
      <c r="AC77" s="5"/>
      <c r="AD77" s="5"/>
      <c r="AE77" s="5"/>
      <c r="AF77" s="5"/>
      <c r="AG77" s="5"/>
      <c r="AH77" s="5"/>
      <c r="AI77" s="6"/>
      <c r="AJ77" s="9"/>
    </row>
    <row r="78" spans="1:36" s="75" customFormat="1" ht="13.5" hidden="1" thickBot="1" x14ac:dyDescent="0.25">
      <c r="A78" s="129" t="s">
        <v>171</v>
      </c>
      <c r="B78" s="101"/>
      <c r="C78" s="101">
        <f>SUM(C77:C77)</f>
        <v>0</v>
      </c>
      <c r="D78" s="101"/>
      <c r="E78" s="101"/>
      <c r="F78" s="101"/>
      <c r="G78" s="101"/>
      <c r="H78" s="112"/>
      <c r="I78" s="86"/>
      <c r="J78" s="101"/>
      <c r="K78" s="86"/>
      <c r="L78" s="112">
        <f>SUM(L77:L77)</f>
        <v>0</v>
      </c>
      <c r="M78" s="128"/>
      <c r="N78" s="70">
        <f>SUM(N77:N77)</f>
        <v>0</v>
      </c>
      <c r="O78" s="115"/>
      <c r="P78" s="7"/>
      <c r="Q78" s="7"/>
      <c r="R78" s="7"/>
      <c r="S78" s="7"/>
      <c r="T78" s="7"/>
      <c r="U78" s="7"/>
      <c r="V78" s="7"/>
      <c r="W78" s="72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2"/>
    </row>
    <row r="79" spans="1:36" ht="13.5" hidden="1" thickBot="1" x14ac:dyDescent="0.25">
      <c r="A79" s="13"/>
      <c r="B79" s="134" t="s">
        <v>128</v>
      </c>
      <c r="C79" s="13"/>
      <c r="D79" s="13">
        <v>4611</v>
      </c>
      <c r="E79" s="13"/>
      <c r="F79" s="13">
        <v>0.96</v>
      </c>
      <c r="G79" s="13">
        <v>0.63</v>
      </c>
      <c r="H79" s="14">
        <f>D79*(F79+G79)</f>
        <v>7331.49</v>
      </c>
      <c r="I79" s="86">
        <f>H79</f>
        <v>7331.49</v>
      </c>
      <c r="J79" s="12">
        <v>1</v>
      </c>
      <c r="K79" s="86">
        <f>I79*J79</f>
        <v>7331.49</v>
      </c>
      <c r="L79" s="52">
        <f>K79*C79</f>
        <v>0</v>
      </c>
      <c r="M79" s="120"/>
      <c r="N79" s="52">
        <f>K79*O79*M79/100</f>
        <v>0</v>
      </c>
      <c r="O79" s="13"/>
      <c r="P79" s="5"/>
      <c r="Q79" s="5"/>
      <c r="R79" s="5"/>
      <c r="S79" s="5"/>
      <c r="T79" s="5"/>
      <c r="U79" s="5"/>
      <c r="V79" s="6"/>
      <c r="W79" s="9"/>
      <c r="Y79" s="5"/>
      <c r="Z79" s="5"/>
      <c r="AA79" s="6"/>
      <c r="AB79" s="5"/>
      <c r="AC79" s="5"/>
      <c r="AD79" s="5"/>
      <c r="AE79" s="5"/>
      <c r="AF79" s="5"/>
      <c r="AG79" s="5"/>
      <c r="AH79" s="5"/>
      <c r="AI79" s="6"/>
      <c r="AJ79" s="9"/>
    </row>
    <row r="80" spans="1:36" s="75" customFormat="1" ht="13.5" hidden="1" thickBot="1" x14ac:dyDescent="0.25">
      <c r="A80" s="129" t="s">
        <v>172</v>
      </c>
      <c r="B80" s="101"/>
      <c r="C80" s="101">
        <f>SUM(C79:C79)</f>
        <v>0</v>
      </c>
      <c r="D80" s="101"/>
      <c r="E80" s="101"/>
      <c r="F80" s="101"/>
      <c r="G80" s="101"/>
      <c r="H80" s="112"/>
      <c r="I80" s="86"/>
      <c r="J80" s="101"/>
      <c r="K80" s="86"/>
      <c r="L80" s="112">
        <f>SUM(L79:L79)</f>
        <v>0</v>
      </c>
      <c r="M80" s="128"/>
      <c r="N80" s="70">
        <f>SUM(N79:N79)</f>
        <v>0</v>
      </c>
      <c r="O80" s="115"/>
      <c r="P80" s="7"/>
      <c r="Q80" s="7"/>
      <c r="R80" s="7"/>
      <c r="S80" s="7"/>
      <c r="T80" s="7"/>
      <c r="U80" s="7"/>
      <c r="V80" s="7"/>
      <c r="W80" s="72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2"/>
    </row>
    <row r="81" spans="1:36" ht="14.25" thickTop="1" thickBot="1" x14ac:dyDescent="0.25">
      <c r="A81" s="138" t="s">
        <v>62</v>
      </c>
      <c r="B81" s="13"/>
      <c r="C81" s="12">
        <f>C8+C10+C12+C15+C17+C22+C24+C26+C28+C30+C32 +C37+C41+C43+C45+C47+C49+C51+C53+C55+C57+C59+C62+C64+C66+C68+C70+C72+C74+C76+C78+C80</f>
        <v>0</v>
      </c>
      <c r="D81" s="13"/>
      <c r="E81" s="101"/>
      <c r="F81" s="12"/>
      <c r="G81" s="12"/>
      <c r="H81" s="14"/>
      <c r="I81" s="86"/>
      <c r="J81" s="13"/>
      <c r="K81" s="86"/>
      <c r="L81" s="12">
        <f>L8+L10+L12+L15+L17+L22+L24+L26+L28+L30+L32 +L37+L41+L43+L45+L47+L49+L51+L53+L55+L57+L59+L62+L64+L66+L68+L70+L72+L74+L76+L78+L80</f>
        <v>0</v>
      </c>
      <c r="M81" s="125"/>
      <c r="N81" s="48">
        <f>N8+N10+N12+N15+N17+N22+N24+N26+N28+N30+N32 +N37+N41+N43+N45+N47+N49+N51+N53+N55+N57+N59+N62+N64+N66+N68+N70+N72+N74+N76+N78+N80</f>
        <v>0</v>
      </c>
      <c r="O81" s="13"/>
      <c r="P81" s="5"/>
      <c r="Q81" s="5"/>
      <c r="R81" s="5"/>
      <c r="S81" s="5"/>
      <c r="T81" s="5"/>
      <c r="U81" s="5"/>
      <c r="V81" s="6"/>
      <c r="W81" s="9"/>
      <c r="Y81" s="5"/>
      <c r="Z81" s="5"/>
      <c r="AA81" s="6"/>
      <c r="AB81" s="5"/>
      <c r="AC81" s="5"/>
      <c r="AD81" s="5"/>
      <c r="AE81" s="5"/>
      <c r="AF81" s="5"/>
      <c r="AG81" s="5"/>
      <c r="AH81" s="5"/>
      <c r="AI81" s="6"/>
      <c r="AJ81" s="9"/>
    </row>
    <row r="82" spans="1:36" ht="13.5" thickTop="1" x14ac:dyDescent="0.2">
      <c r="I82" s="4"/>
    </row>
    <row r="83" spans="1:36" x14ac:dyDescent="0.2">
      <c r="A83" s="3" t="s">
        <v>52</v>
      </c>
    </row>
    <row r="84" spans="1:36" x14ac:dyDescent="0.2">
      <c r="A84" s="3" t="s">
        <v>53</v>
      </c>
    </row>
    <row r="85" spans="1:36" x14ac:dyDescent="0.2">
      <c r="I85" s="4"/>
    </row>
  </sheetData>
  <mergeCells count="16">
    <mergeCell ref="M5:O5"/>
    <mergeCell ref="A2:L2"/>
    <mergeCell ref="A3:L3"/>
    <mergeCell ref="A4:L4"/>
    <mergeCell ref="A5:A6"/>
    <mergeCell ref="B5:B6"/>
    <mergeCell ref="I5:I6"/>
    <mergeCell ref="J5:J6"/>
    <mergeCell ref="C5:C6"/>
    <mergeCell ref="D5:D6"/>
    <mergeCell ref="E5:E6"/>
    <mergeCell ref="K5:K6"/>
    <mergeCell ref="L5:L6"/>
    <mergeCell ref="F5:F6"/>
    <mergeCell ref="G5:G6"/>
    <mergeCell ref="H5:H6"/>
  </mergeCells>
  <pageMargins left="0.11811023622047245" right="0" top="0.15748031496062992" bottom="0.15748031496062992" header="0.31496062992125984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tabSelected="1" workbookViewId="0">
      <selection activeCell="A2" sqref="A2:L2"/>
    </sheetView>
  </sheetViews>
  <sheetFormatPr defaultColWidth="9.28515625" defaultRowHeight="12.75" x14ac:dyDescent="0.2"/>
  <cols>
    <col min="1" max="1" width="17.28515625" style="3" customWidth="1"/>
    <col min="2" max="2" width="21.85546875" style="3" customWidth="1"/>
    <col min="3" max="3" width="6.28515625" style="3" customWidth="1"/>
    <col min="4" max="4" width="6" style="3" customWidth="1"/>
    <col min="5" max="5" width="5" style="3" customWidth="1"/>
    <col min="6" max="6" width="5.7109375" style="3" customWidth="1"/>
    <col min="7" max="7" width="5.28515625" style="3" customWidth="1"/>
    <col min="8" max="8" width="9.7109375" style="3" customWidth="1"/>
    <col min="9" max="9" width="8.7109375" style="3" customWidth="1"/>
    <col min="10" max="10" width="8.42578125" style="3" customWidth="1"/>
    <col min="11" max="11" width="9.7109375" style="3" customWidth="1"/>
    <col min="12" max="12" width="13.7109375" style="3" customWidth="1"/>
    <col min="13" max="13" width="11.7109375" style="3" hidden="1" customWidth="1"/>
    <col min="14" max="14" width="8.5703125" style="3" hidden="1" customWidth="1"/>
    <col min="15" max="15" width="7.42578125" style="3" hidden="1" customWidth="1"/>
    <col min="16" max="17" width="6.7109375" style="3" customWidth="1"/>
    <col min="18" max="18" width="9.28515625" style="3"/>
    <col min="19" max="19" width="10.28515625" style="3" customWidth="1"/>
    <col min="20" max="20" width="9.28515625" style="3"/>
    <col min="21" max="21" width="10.28515625" style="3" customWidth="1"/>
    <col min="22" max="26" width="9.28515625" style="3"/>
    <col min="27" max="27" width="5.28515625" style="3" customWidth="1"/>
    <col min="28" max="28" width="24.28515625" style="3" customWidth="1"/>
    <col min="29" max="30" width="6.7109375" style="3" customWidth="1"/>
    <col min="31" max="31" width="9.28515625" style="3"/>
    <col min="32" max="32" width="10.28515625" style="3" customWidth="1"/>
    <col min="33" max="33" width="9.28515625" style="3"/>
    <col min="34" max="34" width="10.28515625" style="3" customWidth="1"/>
    <col min="35" max="16384" width="9.28515625" style="3"/>
  </cols>
  <sheetData>
    <row r="1" spans="1:38" x14ac:dyDescent="0.2">
      <c r="A1" s="123"/>
      <c r="B1" s="1"/>
      <c r="C1" s="1"/>
      <c r="D1" s="1"/>
      <c r="E1" s="1"/>
      <c r="F1" s="1"/>
      <c r="G1" s="2"/>
      <c r="H1" s="2"/>
      <c r="L1" s="2" t="s">
        <v>48</v>
      </c>
    </row>
    <row r="2" spans="1:38" x14ac:dyDescent="0.2">
      <c r="A2" s="144" t="s">
        <v>269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38" x14ac:dyDescent="0.2">
      <c r="A3" s="147" t="s">
        <v>267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38" x14ac:dyDescent="0.2">
      <c r="A4" s="149" t="s">
        <v>66</v>
      </c>
      <c r="B4" s="149"/>
      <c r="C4" s="149"/>
      <c r="D4" s="149"/>
      <c r="E4" s="149"/>
      <c r="F4" s="149"/>
      <c r="G4" s="149"/>
      <c r="H4" s="149"/>
      <c r="I4" s="162"/>
      <c r="J4" s="162"/>
      <c r="K4" s="162"/>
      <c r="L4" s="162"/>
    </row>
    <row r="5" spans="1:38" ht="22.5" customHeight="1" x14ac:dyDescent="0.2">
      <c r="A5" s="163" t="s">
        <v>1</v>
      </c>
      <c r="B5" s="163" t="s">
        <v>4</v>
      </c>
      <c r="C5" s="164" t="s">
        <v>7</v>
      </c>
      <c r="D5" s="164" t="s">
        <v>8</v>
      </c>
      <c r="E5" s="164" t="s">
        <v>10</v>
      </c>
      <c r="F5" s="164" t="s">
        <v>54</v>
      </c>
      <c r="G5" s="164" t="s">
        <v>55</v>
      </c>
      <c r="H5" s="164" t="s">
        <v>26</v>
      </c>
      <c r="I5" s="164" t="s">
        <v>51</v>
      </c>
      <c r="J5" s="164" t="s">
        <v>25</v>
      </c>
      <c r="K5" s="164" t="s">
        <v>40</v>
      </c>
      <c r="L5" s="164" t="s">
        <v>9</v>
      </c>
      <c r="M5" s="161" t="s">
        <v>108</v>
      </c>
      <c r="N5" s="156"/>
      <c r="O5" s="157"/>
      <c r="P5" s="7"/>
      <c r="Q5" s="8"/>
      <c r="R5" s="5"/>
      <c r="S5" s="5"/>
      <c r="T5" s="5"/>
      <c r="U5" s="5"/>
      <c r="V5" s="6"/>
      <c r="W5" s="6"/>
      <c r="X5" s="6"/>
      <c r="Y5" s="5"/>
      <c r="AA5" s="5"/>
      <c r="AB5" s="8"/>
      <c r="AC5" s="7"/>
      <c r="AD5" s="8"/>
      <c r="AE5" s="5"/>
      <c r="AF5" s="5"/>
      <c r="AG5" s="6"/>
      <c r="AH5" s="6"/>
      <c r="AI5" s="6"/>
      <c r="AJ5" s="6"/>
      <c r="AK5" s="6"/>
      <c r="AL5" s="5"/>
    </row>
    <row r="6" spans="1:38" ht="52.5" customHeight="1" x14ac:dyDescent="0.2">
      <c r="A6" s="163"/>
      <c r="B6" s="163"/>
      <c r="C6" s="164"/>
      <c r="D6" s="164"/>
      <c r="E6" s="164"/>
      <c r="F6" s="163"/>
      <c r="G6" s="163"/>
      <c r="H6" s="164"/>
      <c r="I6" s="164"/>
      <c r="J6" s="164"/>
      <c r="K6" s="164"/>
      <c r="L6" s="164"/>
      <c r="M6" s="12" t="s">
        <v>94</v>
      </c>
      <c r="N6" s="98" t="s">
        <v>95</v>
      </c>
      <c r="O6" s="51" t="s">
        <v>7</v>
      </c>
      <c r="P6" s="6"/>
      <c r="Q6" s="5"/>
      <c r="R6" s="5"/>
      <c r="S6" s="5"/>
      <c r="T6" s="5"/>
      <c r="U6" s="5"/>
      <c r="V6" s="5"/>
      <c r="W6" s="5"/>
      <c r="X6" s="6"/>
      <c r="Y6" s="5"/>
      <c r="AA6" s="5"/>
      <c r="AB6" s="5"/>
      <c r="AC6" s="6"/>
      <c r="AD6" s="5"/>
      <c r="AE6" s="5"/>
      <c r="AF6" s="5"/>
      <c r="AG6" s="5"/>
      <c r="AH6" s="5"/>
      <c r="AI6" s="5"/>
      <c r="AJ6" s="5"/>
      <c r="AK6" s="6"/>
      <c r="AL6" s="5"/>
    </row>
    <row r="7" spans="1:38" hidden="1" x14ac:dyDescent="0.2">
      <c r="A7" s="39"/>
      <c r="B7" s="39" t="s">
        <v>109</v>
      </c>
      <c r="C7" s="39"/>
      <c r="D7" s="39">
        <v>4611</v>
      </c>
      <c r="E7" s="39"/>
      <c r="F7" s="39">
        <v>0.96</v>
      </c>
      <c r="G7" s="39">
        <v>0.33</v>
      </c>
      <c r="H7" s="42">
        <f>D7*(F7+G7)</f>
        <v>5948.1900000000005</v>
      </c>
      <c r="I7" s="78">
        <f>H7</f>
        <v>5948.1900000000005</v>
      </c>
      <c r="J7" s="38">
        <v>1</v>
      </c>
      <c r="K7" s="78">
        <f>I7*J7</f>
        <v>5948.1900000000005</v>
      </c>
      <c r="L7" s="43">
        <f>K7*C7</f>
        <v>0</v>
      </c>
      <c r="M7" s="116"/>
      <c r="N7" s="117">
        <f>K7*O7*M7/100</f>
        <v>0</v>
      </c>
      <c r="O7" s="116"/>
      <c r="P7" s="6"/>
      <c r="Q7" s="5"/>
      <c r="R7" s="5"/>
      <c r="S7" s="5"/>
      <c r="T7" s="5"/>
      <c r="U7" s="5"/>
      <c r="V7" s="5"/>
      <c r="W7" s="5"/>
      <c r="X7" s="6"/>
      <c r="Y7" s="9"/>
      <c r="AA7" s="5"/>
      <c r="AB7" s="5"/>
      <c r="AC7" s="6"/>
      <c r="AD7" s="5"/>
      <c r="AE7" s="5"/>
      <c r="AF7" s="5"/>
      <c r="AG7" s="5"/>
      <c r="AH7" s="5"/>
      <c r="AI7" s="5"/>
      <c r="AJ7" s="5"/>
      <c r="AK7" s="6"/>
      <c r="AL7" s="9"/>
    </row>
    <row r="8" spans="1:38" s="75" customFormat="1" ht="13.5" hidden="1" thickBot="1" x14ac:dyDescent="0.25">
      <c r="A8" s="93" t="s">
        <v>173</v>
      </c>
      <c r="B8" s="68"/>
      <c r="C8" s="68">
        <f>SUM(C6:C7)</f>
        <v>0</v>
      </c>
      <c r="D8" s="68"/>
      <c r="E8" s="68"/>
      <c r="F8" s="68"/>
      <c r="G8" s="68"/>
      <c r="H8" s="70"/>
      <c r="I8" s="80"/>
      <c r="J8" s="68"/>
      <c r="K8" s="80"/>
      <c r="L8" s="99">
        <f>SUM(L6:L7)</f>
        <v>0</v>
      </c>
      <c r="M8" s="114"/>
      <c r="N8" s="99">
        <f>SUM(N6:N7)</f>
        <v>0</v>
      </c>
      <c r="O8" s="115"/>
      <c r="P8" s="7"/>
      <c r="Q8" s="7"/>
      <c r="R8" s="7"/>
      <c r="S8" s="7"/>
      <c r="T8" s="7"/>
      <c r="U8" s="7"/>
      <c r="V8" s="7"/>
      <c r="W8" s="7"/>
      <c r="X8" s="7"/>
      <c r="Y8" s="72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2"/>
    </row>
    <row r="9" spans="1:38" hidden="1" x14ac:dyDescent="0.2">
      <c r="A9" s="39"/>
      <c r="B9" s="39" t="s">
        <v>110</v>
      </c>
      <c r="C9" s="39"/>
      <c r="D9" s="39">
        <v>4611</v>
      </c>
      <c r="E9" s="39"/>
      <c r="F9" s="39">
        <v>0.96</v>
      </c>
      <c r="G9" s="39">
        <v>0.33</v>
      </c>
      <c r="H9" s="42">
        <f>D9*(F9+G9)</f>
        <v>5948.1900000000005</v>
      </c>
      <c r="I9" s="78">
        <f>H9</f>
        <v>5948.1900000000005</v>
      </c>
      <c r="J9" s="38">
        <v>1</v>
      </c>
      <c r="K9" s="78">
        <f>I9*J9</f>
        <v>5948.1900000000005</v>
      </c>
      <c r="L9" s="43">
        <f>K9*C9</f>
        <v>0</v>
      </c>
      <c r="M9" s="118"/>
      <c r="N9" s="119">
        <f>K9*O9*M9/100</f>
        <v>0</v>
      </c>
      <c r="O9" s="118"/>
      <c r="P9" s="6"/>
      <c r="Q9" s="5"/>
      <c r="R9" s="5"/>
      <c r="S9" s="5"/>
      <c r="T9" s="5"/>
      <c r="U9" s="5"/>
      <c r="V9" s="5"/>
      <c r="W9" s="5"/>
      <c r="X9" s="6"/>
      <c r="Y9" s="9"/>
      <c r="AA9" s="5"/>
      <c r="AB9" s="5"/>
      <c r="AC9" s="6"/>
      <c r="AD9" s="5"/>
      <c r="AE9" s="5"/>
      <c r="AF9" s="5"/>
      <c r="AG9" s="5"/>
      <c r="AH9" s="5"/>
      <c r="AI9" s="5"/>
      <c r="AJ9" s="5"/>
      <c r="AK9" s="6"/>
      <c r="AL9" s="9"/>
    </row>
    <row r="10" spans="1:38" s="75" customFormat="1" ht="13.5" hidden="1" thickBot="1" x14ac:dyDescent="0.25">
      <c r="A10" s="93" t="s">
        <v>174</v>
      </c>
      <c r="B10" s="68"/>
      <c r="C10" s="68">
        <f>SUM(C8:C9)</f>
        <v>0</v>
      </c>
      <c r="D10" s="68"/>
      <c r="E10" s="68"/>
      <c r="F10" s="68"/>
      <c r="G10" s="68"/>
      <c r="H10" s="70"/>
      <c r="I10" s="80"/>
      <c r="J10" s="68"/>
      <c r="K10" s="80"/>
      <c r="L10" s="70">
        <f>SUM(L8:L9)</f>
        <v>0</v>
      </c>
      <c r="M10" s="114"/>
      <c r="N10" s="99">
        <f>SUM(N8:N9)</f>
        <v>0</v>
      </c>
      <c r="O10" s="115"/>
      <c r="P10" s="7"/>
      <c r="Q10" s="7"/>
      <c r="R10" s="7"/>
      <c r="S10" s="7"/>
      <c r="T10" s="7"/>
      <c r="U10" s="7"/>
      <c r="V10" s="7"/>
      <c r="W10" s="7"/>
      <c r="X10" s="7"/>
      <c r="Y10" s="72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2"/>
    </row>
    <row r="11" spans="1:38" hidden="1" x14ac:dyDescent="0.2">
      <c r="A11" s="39"/>
      <c r="B11" s="39" t="s">
        <v>112</v>
      </c>
      <c r="C11" s="39"/>
      <c r="D11" s="39">
        <v>4611</v>
      </c>
      <c r="E11" s="39"/>
      <c r="F11" s="39">
        <v>0.96</v>
      </c>
      <c r="G11" s="39">
        <v>0.37</v>
      </c>
      <c r="H11" s="42">
        <f>D11*(F11+G11)</f>
        <v>6132.63</v>
      </c>
      <c r="I11" s="78">
        <f>H11</f>
        <v>6132.63</v>
      </c>
      <c r="J11" s="38">
        <v>1</v>
      </c>
      <c r="K11" s="78">
        <f>I11*J11</f>
        <v>6132.63</v>
      </c>
      <c r="L11" s="43">
        <f>K11*C11</f>
        <v>0</v>
      </c>
      <c r="M11" s="13"/>
      <c r="N11" s="52">
        <f>K11*O11*M11/100</f>
        <v>0</v>
      </c>
      <c r="O11" s="13"/>
      <c r="P11" s="6"/>
      <c r="Q11" s="5"/>
      <c r="R11" s="5"/>
      <c r="S11" s="5"/>
      <c r="T11" s="5"/>
      <c r="U11" s="5"/>
      <c r="V11" s="5"/>
      <c r="W11" s="5"/>
      <c r="X11" s="6"/>
      <c r="Y11" s="9"/>
      <c r="AA11" s="5"/>
      <c r="AB11" s="5"/>
      <c r="AC11" s="6"/>
      <c r="AD11" s="5"/>
      <c r="AE11" s="5"/>
      <c r="AF11" s="5"/>
      <c r="AG11" s="5"/>
      <c r="AH11" s="5"/>
      <c r="AI11" s="5"/>
      <c r="AJ11" s="5"/>
      <c r="AK11" s="6"/>
      <c r="AL11" s="9"/>
    </row>
    <row r="12" spans="1:38" s="75" customFormat="1" ht="13.5" hidden="1" thickBot="1" x14ac:dyDescent="0.25">
      <c r="A12" s="93" t="s">
        <v>175</v>
      </c>
      <c r="B12" s="68"/>
      <c r="C12" s="68">
        <f>SUM(C10:C11)</f>
        <v>0</v>
      </c>
      <c r="D12" s="68"/>
      <c r="E12" s="68"/>
      <c r="F12" s="68"/>
      <c r="G12" s="68"/>
      <c r="H12" s="70"/>
      <c r="I12" s="80"/>
      <c r="J12" s="68"/>
      <c r="K12" s="80"/>
      <c r="L12" s="70">
        <f>SUM(L10:L11)</f>
        <v>0</v>
      </c>
      <c r="M12" s="114"/>
      <c r="N12" s="99">
        <f>SUM(N10:N11)</f>
        <v>0</v>
      </c>
      <c r="O12" s="115"/>
      <c r="P12" s="7"/>
      <c r="Q12" s="7"/>
      <c r="R12" s="7"/>
      <c r="S12" s="7"/>
      <c r="T12" s="7"/>
      <c r="U12" s="7"/>
      <c r="V12" s="7"/>
      <c r="W12" s="7"/>
      <c r="X12" s="7"/>
      <c r="Y12" s="72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2"/>
    </row>
    <row r="13" spans="1:38" hidden="1" x14ac:dyDescent="0.2">
      <c r="A13" s="39"/>
      <c r="B13" s="102" t="s">
        <v>115</v>
      </c>
      <c r="C13" s="39"/>
      <c r="D13" s="39">
        <v>4611</v>
      </c>
      <c r="E13" s="39"/>
      <c r="F13" s="39">
        <v>0.96</v>
      </c>
      <c r="G13" s="39">
        <v>0.47</v>
      </c>
      <c r="H13" s="42">
        <f>D13*(F13+G13)</f>
        <v>6593.73</v>
      </c>
      <c r="I13" s="78">
        <f>H13</f>
        <v>6593.73</v>
      </c>
      <c r="J13" s="38">
        <v>1</v>
      </c>
      <c r="K13" s="78">
        <f>I13*J13</f>
        <v>6593.73</v>
      </c>
      <c r="L13" s="43">
        <f>K13*C13</f>
        <v>0</v>
      </c>
      <c r="M13" s="13"/>
      <c r="N13" s="52">
        <f>K13*O13*M13/100</f>
        <v>0</v>
      </c>
      <c r="O13" s="13"/>
      <c r="P13" s="6"/>
      <c r="Q13" s="5"/>
      <c r="R13" s="5"/>
      <c r="S13" s="5"/>
      <c r="T13" s="5"/>
      <c r="U13" s="5"/>
      <c r="V13" s="5"/>
      <c r="W13" s="5"/>
      <c r="X13" s="6"/>
      <c r="Y13" s="9"/>
      <c r="AA13" s="5"/>
      <c r="AB13" s="5"/>
      <c r="AC13" s="6"/>
      <c r="AD13" s="5"/>
      <c r="AE13" s="5"/>
      <c r="AF13" s="5"/>
      <c r="AG13" s="5"/>
      <c r="AH13" s="5"/>
      <c r="AI13" s="5"/>
      <c r="AJ13" s="5"/>
      <c r="AK13" s="6"/>
      <c r="AL13" s="9"/>
    </row>
    <row r="14" spans="1:38" s="75" customFormat="1" ht="13.5" hidden="1" thickBot="1" x14ac:dyDescent="0.25">
      <c r="A14" s="93" t="s">
        <v>176</v>
      </c>
      <c r="B14" s="68"/>
      <c r="C14" s="68">
        <f>SUM(C13:C13)</f>
        <v>0</v>
      </c>
      <c r="D14" s="68"/>
      <c r="E14" s="68"/>
      <c r="F14" s="68"/>
      <c r="G14" s="68"/>
      <c r="H14" s="70"/>
      <c r="I14" s="80"/>
      <c r="J14" s="68"/>
      <c r="K14" s="80"/>
      <c r="L14" s="70">
        <f>SUM(L13:L13)</f>
        <v>0</v>
      </c>
      <c r="M14" s="114"/>
      <c r="N14" s="99">
        <f>SUM(N13:N13)</f>
        <v>0</v>
      </c>
      <c r="O14" s="115"/>
      <c r="P14" s="7"/>
      <c r="Q14" s="7"/>
      <c r="R14" s="7"/>
      <c r="S14" s="7"/>
      <c r="T14" s="7"/>
      <c r="U14" s="7"/>
      <c r="V14" s="7"/>
      <c r="W14" s="7"/>
      <c r="X14" s="7"/>
      <c r="Y14" s="72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2"/>
    </row>
    <row r="15" spans="1:38" hidden="1" x14ac:dyDescent="0.2">
      <c r="A15" s="39"/>
      <c r="B15" s="102" t="s">
        <v>116</v>
      </c>
      <c r="C15" s="39"/>
      <c r="D15" s="39">
        <v>4611</v>
      </c>
      <c r="E15" s="39"/>
      <c r="F15" s="39">
        <v>0.96</v>
      </c>
      <c r="G15" s="39">
        <v>0.44</v>
      </c>
      <c r="H15" s="42">
        <f>D15*(F15+G15)</f>
        <v>6455.4</v>
      </c>
      <c r="I15" s="78">
        <f>H15</f>
        <v>6455.4</v>
      </c>
      <c r="J15" s="38">
        <v>1</v>
      </c>
      <c r="K15" s="78">
        <f>I15*J15</f>
        <v>6455.4</v>
      </c>
      <c r="L15" s="43">
        <f>K15*C15</f>
        <v>0</v>
      </c>
      <c r="M15" s="13"/>
      <c r="N15" s="52">
        <f>K15*O15*M15/100</f>
        <v>0</v>
      </c>
      <c r="O15" s="13"/>
      <c r="P15" s="6"/>
      <c r="Q15" s="5"/>
      <c r="R15" s="5"/>
      <c r="S15" s="5"/>
      <c r="T15" s="5"/>
      <c r="U15" s="5"/>
      <c r="V15" s="5"/>
      <c r="W15" s="5"/>
      <c r="X15" s="6"/>
      <c r="Y15" s="9"/>
      <c r="AA15" s="5"/>
      <c r="AB15" s="5"/>
      <c r="AC15" s="6"/>
      <c r="AD15" s="5"/>
      <c r="AE15" s="5"/>
      <c r="AF15" s="5"/>
      <c r="AG15" s="5"/>
      <c r="AH15" s="5"/>
      <c r="AI15" s="5"/>
      <c r="AJ15" s="5"/>
      <c r="AK15" s="6"/>
      <c r="AL15" s="9"/>
    </row>
    <row r="16" spans="1:38" s="75" customFormat="1" ht="13.5" hidden="1" thickBot="1" x14ac:dyDescent="0.25">
      <c r="A16" s="93" t="s">
        <v>177</v>
      </c>
      <c r="B16" s="68"/>
      <c r="C16" s="68">
        <f>SUM(C14:C15)</f>
        <v>0</v>
      </c>
      <c r="D16" s="68"/>
      <c r="E16" s="68"/>
      <c r="F16" s="68"/>
      <c r="G16" s="68"/>
      <c r="H16" s="70"/>
      <c r="I16" s="80"/>
      <c r="J16" s="68"/>
      <c r="K16" s="80"/>
      <c r="L16" s="70">
        <f>SUM(L14:L15)</f>
        <v>0</v>
      </c>
      <c r="M16" s="114"/>
      <c r="N16" s="99">
        <f>SUM(N14:N15)</f>
        <v>0</v>
      </c>
      <c r="O16" s="115"/>
      <c r="P16" s="7"/>
      <c r="Q16" s="7"/>
      <c r="R16" s="7"/>
      <c r="S16" s="7"/>
      <c r="T16" s="7"/>
      <c r="U16" s="7"/>
      <c r="V16" s="7"/>
      <c r="W16" s="7"/>
      <c r="X16" s="7"/>
      <c r="Y16" s="72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2"/>
    </row>
    <row r="17" spans="1:38" ht="22.5" hidden="1" x14ac:dyDescent="0.2">
      <c r="A17" s="39"/>
      <c r="B17" s="102" t="s">
        <v>117</v>
      </c>
      <c r="C17" s="39"/>
      <c r="D17" s="39">
        <v>4611</v>
      </c>
      <c r="E17" s="39"/>
      <c r="F17" s="39">
        <v>0.96</v>
      </c>
      <c r="G17" s="39">
        <v>0.44</v>
      </c>
      <c r="H17" s="42">
        <f>D17*(F17+G17)</f>
        <v>6455.4</v>
      </c>
      <c r="I17" s="78">
        <f>H17</f>
        <v>6455.4</v>
      </c>
      <c r="J17" s="38">
        <v>1</v>
      </c>
      <c r="K17" s="78">
        <f>I17*J17</f>
        <v>6455.4</v>
      </c>
      <c r="L17" s="43">
        <f>K17*C17</f>
        <v>0</v>
      </c>
      <c r="M17" s="13"/>
      <c r="N17" s="52">
        <f>K17*O17*M17/100</f>
        <v>0</v>
      </c>
      <c r="O17" s="13"/>
      <c r="P17" s="6"/>
      <c r="Q17" s="5"/>
      <c r="R17" s="5"/>
      <c r="S17" s="5"/>
      <c r="T17" s="5"/>
      <c r="U17" s="5"/>
      <c r="V17" s="5"/>
      <c r="W17" s="5"/>
      <c r="X17" s="6"/>
      <c r="Y17" s="9"/>
      <c r="AA17" s="5"/>
      <c r="AB17" s="5"/>
      <c r="AC17" s="6"/>
      <c r="AD17" s="5"/>
      <c r="AE17" s="5"/>
      <c r="AF17" s="5"/>
      <c r="AG17" s="5"/>
      <c r="AH17" s="5"/>
      <c r="AI17" s="5"/>
      <c r="AJ17" s="5"/>
      <c r="AK17" s="6"/>
      <c r="AL17" s="9"/>
    </row>
    <row r="18" spans="1:38" s="75" customFormat="1" ht="13.5" hidden="1" thickBot="1" x14ac:dyDescent="0.25">
      <c r="A18" s="93" t="s">
        <v>178</v>
      </c>
      <c r="B18" s="68"/>
      <c r="C18" s="68">
        <f>SUM(C16:C17)</f>
        <v>0</v>
      </c>
      <c r="D18" s="68"/>
      <c r="E18" s="68"/>
      <c r="F18" s="68"/>
      <c r="G18" s="68"/>
      <c r="H18" s="70"/>
      <c r="I18" s="80"/>
      <c r="J18" s="68"/>
      <c r="K18" s="80"/>
      <c r="L18" s="70">
        <f>SUM(L16:L17)</f>
        <v>0</v>
      </c>
      <c r="M18" s="114"/>
      <c r="N18" s="99">
        <f>SUM(N16:N17)</f>
        <v>0</v>
      </c>
      <c r="O18" s="115"/>
      <c r="P18" s="7"/>
      <c r="Q18" s="7"/>
      <c r="R18" s="7"/>
      <c r="S18" s="7"/>
      <c r="T18" s="7"/>
      <c r="U18" s="7"/>
      <c r="V18" s="7"/>
      <c r="W18" s="7"/>
      <c r="X18" s="7"/>
      <c r="Y18" s="72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2"/>
    </row>
    <row r="19" spans="1:38" hidden="1" x14ac:dyDescent="0.2">
      <c r="A19" s="39"/>
      <c r="B19" s="39" t="s">
        <v>119</v>
      </c>
      <c r="C19" s="39"/>
      <c r="D19" s="39">
        <v>4611</v>
      </c>
      <c r="E19" s="39"/>
      <c r="F19" s="39">
        <v>0.96</v>
      </c>
      <c r="G19" s="39">
        <v>0.75</v>
      </c>
      <c r="H19" s="42">
        <f>D19*(F19+G19)</f>
        <v>7884.8099999999995</v>
      </c>
      <c r="I19" s="78">
        <f>H19</f>
        <v>7884.8099999999995</v>
      </c>
      <c r="J19" s="38">
        <v>1</v>
      </c>
      <c r="K19" s="78">
        <f>I19*J19</f>
        <v>7884.8099999999995</v>
      </c>
      <c r="L19" s="43">
        <f>K19*C19</f>
        <v>0</v>
      </c>
      <c r="M19" s="13"/>
      <c r="N19" s="52">
        <f>K19*O19*M19/100</f>
        <v>0</v>
      </c>
      <c r="O19" s="13"/>
      <c r="P19" s="6"/>
      <c r="Q19" s="5"/>
      <c r="R19" s="5"/>
      <c r="S19" s="5"/>
      <c r="T19" s="5"/>
      <c r="U19" s="5"/>
      <c r="V19" s="5"/>
      <c r="W19" s="5"/>
      <c r="X19" s="6"/>
      <c r="Y19" s="9"/>
      <c r="AA19" s="5"/>
      <c r="AB19" s="5"/>
      <c r="AC19" s="6"/>
      <c r="AD19" s="5"/>
      <c r="AE19" s="5"/>
      <c r="AF19" s="5"/>
      <c r="AG19" s="5"/>
      <c r="AH19" s="5"/>
      <c r="AI19" s="5"/>
      <c r="AJ19" s="5"/>
      <c r="AK19" s="6"/>
      <c r="AL19" s="9"/>
    </row>
    <row r="20" spans="1:38" s="75" customFormat="1" ht="13.5" hidden="1" thickBot="1" x14ac:dyDescent="0.25">
      <c r="A20" s="93" t="s">
        <v>179</v>
      </c>
      <c r="B20" s="68"/>
      <c r="C20" s="68">
        <f>SUM(C19:C19)</f>
        <v>0</v>
      </c>
      <c r="D20" s="68"/>
      <c r="E20" s="68"/>
      <c r="F20" s="68"/>
      <c r="G20" s="68"/>
      <c r="H20" s="70"/>
      <c r="I20" s="80"/>
      <c r="J20" s="68"/>
      <c r="K20" s="80"/>
      <c r="L20" s="70">
        <f>SUM(L19:L19)</f>
        <v>0</v>
      </c>
      <c r="M20" s="114"/>
      <c r="N20" s="99">
        <f>SUM(N19:N19)</f>
        <v>0</v>
      </c>
      <c r="O20" s="115"/>
      <c r="P20" s="7"/>
      <c r="Q20" s="7"/>
      <c r="R20" s="7"/>
      <c r="S20" s="7"/>
      <c r="T20" s="7"/>
      <c r="U20" s="7"/>
      <c r="V20" s="7"/>
      <c r="W20" s="7"/>
      <c r="X20" s="7"/>
      <c r="Y20" s="72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2"/>
    </row>
    <row r="21" spans="1:38" hidden="1" x14ac:dyDescent="0.2">
      <c r="A21" s="39"/>
      <c r="B21" s="39" t="s">
        <v>120</v>
      </c>
      <c r="C21" s="39"/>
      <c r="D21" s="39">
        <v>4611</v>
      </c>
      <c r="E21" s="39"/>
      <c r="F21" s="39">
        <v>0.96</v>
      </c>
      <c r="G21" s="39">
        <v>0.3</v>
      </c>
      <c r="H21" s="42">
        <f>D21*(F21+G21)</f>
        <v>5809.86</v>
      </c>
      <c r="I21" s="78">
        <f>H21</f>
        <v>5809.86</v>
      </c>
      <c r="J21" s="38">
        <v>1</v>
      </c>
      <c r="K21" s="78">
        <f>I21*J21</f>
        <v>5809.86</v>
      </c>
      <c r="L21" s="43">
        <f>K21*C21</f>
        <v>0</v>
      </c>
      <c r="M21" s="13"/>
      <c r="N21" s="52">
        <f>K21*O21*M21/100</f>
        <v>0</v>
      </c>
      <c r="O21" s="13"/>
      <c r="P21" s="6"/>
      <c r="Q21" s="5"/>
      <c r="R21" s="5"/>
      <c r="S21" s="5"/>
      <c r="T21" s="5"/>
      <c r="U21" s="5"/>
      <c r="V21" s="5"/>
      <c r="W21" s="5"/>
      <c r="X21" s="6"/>
      <c r="Y21" s="9"/>
      <c r="AA21" s="5"/>
      <c r="AB21" s="5"/>
      <c r="AC21" s="6"/>
      <c r="AD21" s="5"/>
      <c r="AE21" s="5"/>
      <c r="AF21" s="5"/>
      <c r="AG21" s="5"/>
      <c r="AH21" s="5"/>
      <c r="AI21" s="5"/>
      <c r="AJ21" s="5"/>
      <c r="AK21" s="6"/>
      <c r="AL21" s="9"/>
    </row>
    <row r="22" spans="1:38" s="75" customFormat="1" ht="13.5" hidden="1" thickBot="1" x14ac:dyDescent="0.25">
      <c r="A22" s="93" t="s">
        <v>180</v>
      </c>
      <c r="B22" s="68"/>
      <c r="C22" s="68">
        <f>SUM(C20:C21)</f>
        <v>0</v>
      </c>
      <c r="D22" s="68"/>
      <c r="E22" s="68"/>
      <c r="F22" s="68"/>
      <c r="G22" s="68"/>
      <c r="H22" s="70"/>
      <c r="I22" s="80"/>
      <c r="J22" s="68"/>
      <c r="K22" s="80"/>
      <c r="L22" s="70">
        <f>SUM(L20:L21)</f>
        <v>0</v>
      </c>
      <c r="M22" s="114"/>
      <c r="N22" s="99">
        <f>SUM(N20:N21)</f>
        <v>0</v>
      </c>
      <c r="O22" s="115"/>
      <c r="P22" s="7"/>
      <c r="Q22" s="7"/>
      <c r="R22" s="7"/>
      <c r="S22" s="7"/>
      <c r="T22" s="7"/>
      <c r="U22" s="7"/>
      <c r="V22" s="7"/>
      <c r="W22" s="7"/>
      <c r="X22" s="7"/>
      <c r="Y22" s="72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2"/>
    </row>
    <row r="23" spans="1:38" hidden="1" x14ac:dyDescent="0.2">
      <c r="A23" s="39"/>
      <c r="B23" s="39" t="s">
        <v>121</v>
      </c>
      <c r="C23" s="39"/>
      <c r="D23" s="39">
        <v>4611</v>
      </c>
      <c r="E23" s="39"/>
      <c r="F23" s="39">
        <v>0.96</v>
      </c>
      <c r="G23" s="39">
        <v>0.37</v>
      </c>
      <c r="H23" s="42">
        <f>D23*(F23+G23)</f>
        <v>6132.63</v>
      </c>
      <c r="I23" s="78">
        <f>H23</f>
        <v>6132.63</v>
      </c>
      <c r="J23" s="38">
        <v>1</v>
      </c>
      <c r="K23" s="78">
        <f>I23*J23</f>
        <v>6132.63</v>
      </c>
      <c r="L23" s="43">
        <f>K23*C23</f>
        <v>0</v>
      </c>
      <c r="M23" s="13"/>
      <c r="N23" s="52">
        <f>K23*O23*M23/100</f>
        <v>0</v>
      </c>
      <c r="O23" s="13"/>
      <c r="P23" s="6"/>
      <c r="Q23" s="5"/>
      <c r="R23" s="5"/>
      <c r="S23" s="5"/>
      <c r="T23" s="5"/>
      <c r="U23" s="5"/>
      <c r="V23" s="5"/>
      <c r="W23" s="5"/>
      <c r="X23" s="6"/>
      <c r="Y23" s="9"/>
      <c r="AA23" s="5"/>
      <c r="AB23" s="5"/>
      <c r="AC23" s="6"/>
      <c r="AD23" s="5"/>
      <c r="AE23" s="5"/>
      <c r="AF23" s="5"/>
      <c r="AG23" s="5"/>
      <c r="AH23" s="5"/>
      <c r="AI23" s="5"/>
      <c r="AJ23" s="5"/>
      <c r="AK23" s="6"/>
      <c r="AL23" s="9"/>
    </row>
    <row r="24" spans="1:38" s="75" customFormat="1" ht="13.5" hidden="1" thickBot="1" x14ac:dyDescent="0.25">
      <c r="A24" s="93" t="s">
        <v>181</v>
      </c>
      <c r="B24" s="68"/>
      <c r="C24" s="68">
        <f>SUM(C22:C23)</f>
        <v>0</v>
      </c>
      <c r="D24" s="68"/>
      <c r="E24" s="68"/>
      <c r="F24" s="68"/>
      <c r="G24" s="68"/>
      <c r="H24" s="70"/>
      <c r="I24" s="80"/>
      <c r="J24" s="68"/>
      <c r="K24" s="80"/>
      <c r="L24" s="70">
        <f>SUM(L22:L23)</f>
        <v>0</v>
      </c>
      <c r="M24" s="114"/>
      <c r="N24" s="99">
        <f>SUM(N22:N23)</f>
        <v>0</v>
      </c>
      <c r="O24" s="115"/>
      <c r="P24" s="7"/>
      <c r="Q24" s="7"/>
      <c r="R24" s="7"/>
      <c r="S24" s="7"/>
      <c r="T24" s="7"/>
      <c r="U24" s="7"/>
      <c r="V24" s="7"/>
      <c r="W24" s="7"/>
      <c r="X24" s="7"/>
      <c r="Y24" s="72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2"/>
    </row>
    <row r="25" spans="1:38" hidden="1" x14ac:dyDescent="0.2">
      <c r="A25" s="39"/>
      <c r="B25" s="39" t="s">
        <v>122</v>
      </c>
      <c r="C25" s="39"/>
      <c r="D25" s="39">
        <v>4611</v>
      </c>
      <c r="E25" s="39"/>
      <c r="F25" s="39">
        <v>0.96</v>
      </c>
      <c r="G25" s="39">
        <v>0.37</v>
      </c>
      <c r="H25" s="42">
        <f>D25*(F25+G25)</f>
        <v>6132.63</v>
      </c>
      <c r="I25" s="78">
        <f>H25</f>
        <v>6132.63</v>
      </c>
      <c r="J25" s="38">
        <v>1</v>
      </c>
      <c r="K25" s="78">
        <f>I25*J25</f>
        <v>6132.63</v>
      </c>
      <c r="L25" s="43">
        <f>K25*C25</f>
        <v>0</v>
      </c>
      <c r="M25" s="13"/>
      <c r="N25" s="52">
        <f>K25*O25*M25/100</f>
        <v>0</v>
      </c>
      <c r="O25" s="13"/>
      <c r="P25" s="6"/>
      <c r="Q25" s="5"/>
      <c r="R25" s="5"/>
      <c r="S25" s="5"/>
      <c r="T25" s="5"/>
      <c r="U25" s="5"/>
      <c r="V25" s="5"/>
      <c r="W25" s="5"/>
      <c r="X25" s="6"/>
      <c r="Y25" s="9"/>
      <c r="AA25" s="5"/>
      <c r="AB25" s="5"/>
      <c r="AC25" s="6"/>
      <c r="AD25" s="5"/>
      <c r="AE25" s="5"/>
      <c r="AF25" s="5"/>
      <c r="AG25" s="5"/>
      <c r="AH25" s="5"/>
      <c r="AI25" s="5"/>
      <c r="AJ25" s="5"/>
      <c r="AK25" s="6"/>
      <c r="AL25" s="9"/>
    </row>
    <row r="26" spans="1:38" s="75" customFormat="1" ht="13.5" hidden="1" thickBot="1" x14ac:dyDescent="0.25">
      <c r="A26" s="93" t="s">
        <v>182</v>
      </c>
      <c r="B26" s="68"/>
      <c r="C26" s="68">
        <f>SUM(C24:C25)</f>
        <v>0</v>
      </c>
      <c r="D26" s="68"/>
      <c r="E26" s="68"/>
      <c r="F26" s="68"/>
      <c r="G26" s="68"/>
      <c r="H26" s="70"/>
      <c r="I26" s="80"/>
      <c r="J26" s="68"/>
      <c r="K26" s="80"/>
      <c r="L26" s="70">
        <f>SUM(L24:L25)</f>
        <v>0</v>
      </c>
      <c r="M26" s="114"/>
      <c r="N26" s="99">
        <f>SUM(N24:N25)</f>
        <v>0</v>
      </c>
      <c r="O26" s="115"/>
      <c r="P26" s="7"/>
      <c r="Q26" s="7"/>
      <c r="R26" s="7"/>
      <c r="S26" s="7"/>
      <c r="T26" s="7"/>
      <c r="U26" s="7"/>
      <c r="V26" s="7"/>
      <c r="W26" s="7"/>
      <c r="X26" s="7"/>
      <c r="Y26" s="72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2"/>
    </row>
    <row r="27" spans="1:38" hidden="1" x14ac:dyDescent="0.2">
      <c r="A27" s="39"/>
      <c r="B27" s="39" t="s">
        <v>123</v>
      </c>
      <c r="C27" s="39"/>
      <c r="D27" s="39">
        <v>4611</v>
      </c>
      <c r="E27" s="39"/>
      <c r="F27" s="39">
        <v>0.96</v>
      </c>
      <c r="G27" s="39">
        <v>0.37</v>
      </c>
      <c r="H27" s="42">
        <f>D27*(F27+G27)</f>
        <v>6132.63</v>
      </c>
      <c r="I27" s="78">
        <f>H27</f>
        <v>6132.63</v>
      </c>
      <c r="J27" s="38">
        <v>1</v>
      </c>
      <c r="K27" s="78">
        <f>I27*J27</f>
        <v>6132.63</v>
      </c>
      <c r="L27" s="43">
        <f>K27*C27</f>
        <v>0</v>
      </c>
      <c r="M27" s="13"/>
      <c r="N27" s="52">
        <f>K27*O27*M27/100</f>
        <v>0</v>
      </c>
      <c r="O27" s="13"/>
      <c r="P27" s="6"/>
      <c r="Q27" s="5"/>
      <c r="R27" s="5"/>
      <c r="S27" s="5"/>
      <c r="T27" s="5"/>
      <c r="U27" s="5"/>
      <c r="V27" s="5"/>
      <c r="W27" s="5"/>
      <c r="X27" s="6"/>
      <c r="Y27" s="9"/>
      <c r="AA27" s="5"/>
      <c r="AB27" s="5"/>
      <c r="AC27" s="6"/>
      <c r="AD27" s="5"/>
      <c r="AE27" s="5"/>
      <c r="AF27" s="5"/>
      <c r="AG27" s="5"/>
      <c r="AH27" s="5"/>
      <c r="AI27" s="5"/>
      <c r="AJ27" s="5"/>
      <c r="AK27" s="6"/>
      <c r="AL27" s="9"/>
    </row>
    <row r="28" spans="1:38" s="75" customFormat="1" ht="13.5" hidden="1" thickBot="1" x14ac:dyDescent="0.25">
      <c r="A28" s="93" t="s">
        <v>183</v>
      </c>
      <c r="B28" s="68"/>
      <c r="C28" s="68">
        <f>SUM(C26:C27)</f>
        <v>0</v>
      </c>
      <c r="D28" s="68"/>
      <c r="E28" s="68"/>
      <c r="F28" s="68"/>
      <c r="G28" s="68"/>
      <c r="H28" s="70"/>
      <c r="I28" s="80"/>
      <c r="J28" s="68"/>
      <c r="K28" s="80"/>
      <c r="L28" s="70">
        <f>SUM(L26:L27)</f>
        <v>0</v>
      </c>
      <c r="M28" s="114"/>
      <c r="N28" s="99">
        <f>SUM(N26:N27)</f>
        <v>0</v>
      </c>
      <c r="O28" s="115"/>
      <c r="P28" s="7"/>
      <c r="Q28" s="7"/>
      <c r="R28" s="7"/>
      <c r="S28" s="7"/>
      <c r="T28" s="7"/>
      <c r="U28" s="7"/>
      <c r="V28" s="7"/>
      <c r="W28" s="7"/>
      <c r="X28" s="7"/>
      <c r="Y28" s="72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2"/>
    </row>
    <row r="29" spans="1:38" hidden="1" x14ac:dyDescent="0.2">
      <c r="A29" s="39"/>
      <c r="B29" s="102" t="s">
        <v>124</v>
      </c>
      <c r="C29" s="39"/>
      <c r="D29" s="39">
        <v>4611</v>
      </c>
      <c r="E29" s="39"/>
      <c r="F29" s="39">
        <v>0.96</v>
      </c>
      <c r="G29" s="39">
        <v>0.26</v>
      </c>
      <c r="H29" s="42">
        <f>D29*(F29+G29)</f>
        <v>5625.42</v>
      </c>
      <c r="I29" s="78">
        <f>H29</f>
        <v>5625.42</v>
      </c>
      <c r="J29" s="38">
        <v>1</v>
      </c>
      <c r="K29" s="78">
        <f>I29*J29</f>
        <v>5625.42</v>
      </c>
      <c r="L29" s="43">
        <f>K29*C29</f>
        <v>0</v>
      </c>
      <c r="M29" s="13"/>
      <c r="N29" s="52">
        <f>K29*O29*M29/100</f>
        <v>0</v>
      </c>
      <c r="O29" s="13"/>
      <c r="P29" s="6"/>
      <c r="Q29" s="5"/>
      <c r="R29" s="5"/>
      <c r="S29" s="5"/>
      <c r="T29" s="5"/>
      <c r="U29" s="5"/>
      <c r="V29" s="5"/>
      <c r="W29" s="5"/>
      <c r="X29" s="6"/>
      <c r="Y29" s="9"/>
      <c r="AA29" s="5"/>
      <c r="AB29" s="5"/>
      <c r="AC29" s="6"/>
      <c r="AD29" s="5"/>
      <c r="AE29" s="5"/>
      <c r="AF29" s="5"/>
      <c r="AG29" s="5"/>
      <c r="AH29" s="5"/>
      <c r="AI29" s="5"/>
      <c r="AJ29" s="5"/>
      <c r="AK29" s="6"/>
      <c r="AL29" s="9"/>
    </row>
    <row r="30" spans="1:38" s="75" customFormat="1" ht="13.5" hidden="1" thickBot="1" x14ac:dyDescent="0.25">
      <c r="A30" s="93" t="s">
        <v>184</v>
      </c>
      <c r="B30" s="68"/>
      <c r="C30" s="68">
        <f>SUM(C28:C29)</f>
        <v>0</v>
      </c>
      <c r="D30" s="68"/>
      <c r="E30" s="68"/>
      <c r="F30" s="68"/>
      <c r="G30" s="68"/>
      <c r="H30" s="70"/>
      <c r="I30" s="80"/>
      <c r="J30" s="68"/>
      <c r="K30" s="80"/>
      <c r="L30" s="70">
        <f>SUM(L28:L29)</f>
        <v>0</v>
      </c>
      <c r="M30" s="114"/>
      <c r="N30" s="99">
        <f>SUM(N28:N29)</f>
        <v>0</v>
      </c>
      <c r="O30" s="115"/>
      <c r="P30" s="7"/>
      <c r="Q30" s="7"/>
      <c r="R30" s="7"/>
      <c r="S30" s="7"/>
      <c r="T30" s="7"/>
      <c r="U30" s="7"/>
      <c r="V30" s="7"/>
      <c r="W30" s="7"/>
      <c r="X30" s="7"/>
      <c r="Y30" s="72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2"/>
    </row>
    <row r="31" spans="1:38" hidden="1" x14ac:dyDescent="0.2">
      <c r="A31" s="20"/>
      <c r="B31" s="20" t="s">
        <v>129</v>
      </c>
      <c r="C31" s="20"/>
      <c r="D31" s="20">
        <v>4611</v>
      </c>
      <c r="E31" s="20"/>
      <c r="F31" s="20">
        <v>0.96</v>
      </c>
      <c r="G31" s="20">
        <v>0.26</v>
      </c>
      <c r="H31" s="22">
        <f>D31*(F31+G31)</f>
        <v>5625.42</v>
      </c>
      <c r="I31" s="76">
        <f>H31</f>
        <v>5625.42</v>
      </c>
      <c r="J31" s="19">
        <v>1</v>
      </c>
      <c r="K31" s="76">
        <f>I31*J31</f>
        <v>5625.42</v>
      </c>
      <c r="L31" s="23">
        <f>K31*C31</f>
        <v>0</v>
      </c>
      <c r="M31" s="13"/>
      <c r="N31" s="52">
        <f>K31*O31*M31/100</f>
        <v>0</v>
      </c>
      <c r="O31" s="13"/>
      <c r="P31" s="6"/>
      <c r="Q31" s="5"/>
      <c r="R31" s="5"/>
      <c r="S31" s="5"/>
      <c r="T31" s="5"/>
      <c r="U31" s="5"/>
      <c r="V31" s="5"/>
      <c r="W31" s="5"/>
      <c r="X31" s="6"/>
      <c r="Y31" s="9"/>
      <c r="AA31" s="5"/>
      <c r="AB31" s="5"/>
      <c r="AC31" s="6"/>
      <c r="AD31" s="5"/>
      <c r="AE31" s="5"/>
      <c r="AF31" s="5"/>
      <c r="AG31" s="5"/>
      <c r="AH31" s="5"/>
      <c r="AI31" s="5"/>
      <c r="AJ31" s="5"/>
      <c r="AK31" s="6"/>
      <c r="AL31" s="9"/>
    </row>
    <row r="32" spans="1:38" s="75" customFormat="1" ht="13.5" hidden="1" thickBot="1" x14ac:dyDescent="0.25">
      <c r="A32" s="93" t="s">
        <v>185</v>
      </c>
      <c r="B32" s="68"/>
      <c r="C32" s="68">
        <f>SUM(C31:C31)</f>
        <v>0</v>
      </c>
      <c r="D32" s="68"/>
      <c r="E32" s="68"/>
      <c r="F32" s="68"/>
      <c r="G32" s="68"/>
      <c r="H32" s="70"/>
      <c r="I32" s="80"/>
      <c r="J32" s="68"/>
      <c r="K32" s="80"/>
      <c r="L32" s="70">
        <f>SUM(L31:L31)</f>
        <v>0</v>
      </c>
      <c r="M32" s="114"/>
      <c r="N32" s="70">
        <f>SUM(N31:N31)</f>
        <v>0</v>
      </c>
      <c r="O32" s="115"/>
      <c r="P32" s="7"/>
      <c r="Q32" s="7"/>
      <c r="R32" s="7"/>
      <c r="S32" s="7"/>
      <c r="T32" s="7"/>
      <c r="U32" s="7"/>
      <c r="V32" s="7"/>
      <c r="W32" s="7"/>
      <c r="X32" s="7"/>
      <c r="Y32" s="72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2"/>
    </row>
    <row r="33" spans="1:38" hidden="1" x14ac:dyDescent="0.2">
      <c r="A33" s="20"/>
      <c r="B33" s="20" t="s">
        <v>130</v>
      </c>
      <c r="C33" s="20"/>
      <c r="D33" s="20">
        <v>4611</v>
      </c>
      <c r="E33" s="20"/>
      <c r="F33" s="20">
        <v>0.8</v>
      </c>
      <c r="G33" s="20">
        <v>0.31</v>
      </c>
      <c r="H33" s="22">
        <f>D33*(F33+G33)</f>
        <v>5118.21</v>
      </c>
      <c r="I33" s="76">
        <f>H33</f>
        <v>5118.21</v>
      </c>
      <c r="J33" s="19">
        <v>1</v>
      </c>
      <c r="K33" s="76">
        <f>I33*J33</f>
        <v>5118.21</v>
      </c>
      <c r="L33" s="23">
        <f>K33*C33</f>
        <v>0</v>
      </c>
      <c r="M33" s="13"/>
      <c r="N33" s="52">
        <f>K33*O33*M33/100</f>
        <v>0</v>
      </c>
      <c r="O33" s="13"/>
      <c r="P33" s="6"/>
      <c r="Q33" s="5"/>
      <c r="R33" s="5"/>
      <c r="S33" s="5"/>
      <c r="T33" s="5"/>
      <c r="U33" s="5"/>
      <c r="V33" s="5"/>
      <c r="W33" s="5"/>
      <c r="X33" s="6"/>
      <c r="Y33" s="9"/>
      <c r="AA33" s="5"/>
      <c r="AB33" s="5"/>
      <c r="AC33" s="6"/>
      <c r="AD33" s="5"/>
      <c r="AE33" s="5"/>
      <c r="AF33" s="5"/>
      <c r="AG33" s="5"/>
      <c r="AH33" s="5"/>
      <c r="AI33" s="5"/>
      <c r="AJ33" s="5"/>
      <c r="AK33" s="6"/>
      <c r="AL33" s="9"/>
    </row>
    <row r="34" spans="1:38" s="75" customFormat="1" ht="13.5" hidden="1" thickBot="1" x14ac:dyDescent="0.25">
      <c r="A34" s="93" t="s">
        <v>186</v>
      </c>
      <c r="B34" s="68"/>
      <c r="C34" s="68">
        <f>SUM(C33:C33)</f>
        <v>0</v>
      </c>
      <c r="D34" s="68"/>
      <c r="E34" s="68"/>
      <c r="F34" s="68"/>
      <c r="G34" s="68"/>
      <c r="H34" s="70"/>
      <c r="I34" s="80"/>
      <c r="J34" s="68"/>
      <c r="K34" s="80"/>
      <c r="L34" s="70">
        <f>SUM(L33:L33)</f>
        <v>0</v>
      </c>
      <c r="M34" s="114"/>
      <c r="N34" s="70">
        <f>SUM(N33:N33)</f>
        <v>0</v>
      </c>
      <c r="O34" s="115"/>
      <c r="P34" s="7"/>
      <c r="Q34" s="7"/>
      <c r="R34" s="7"/>
      <c r="S34" s="7"/>
      <c r="T34" s="7"/>
      <c r="U34" s="7"/>
      <c r="V34" s="7"/>
      <c r="W34" s="7"/>
      <c r="X34" s="7"/>
      <c r="Y34" s="72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2"/>
    </row>
    <row r="35" spans="1:38" s="75" customFormat="1" ht="22.5" hidden="1" customHeight="1" thickBot="1" x14ac:dyDescent="0.25">
      <c r="A35" s="97"/>
      <c r="B35" s="103" t="s">
        <v>131</v>
      </c>
      <c r="C35" s="7"/>
      <c r="D35" s="20">
        <v>4611</v>
      </c>
      <c r="E35" s="20"/>
      <c r="F35" s="20">
        <v>0.96</v>
      </c>
      <c r="G35" s="20">
        <v>0.33</v>
      </c>
      <c r="H35" s="22">
        <f>D35*(F35+G35)</f>
        <v>5948.1900000000005</v>
      </c>
      <c r="I35" s="76">
        <f>H35</f>
        <v>5948.1900000000005</v>
      </c>
      <c r="J35" s="19">
        <v>1</v>
      </c>
      <c r="K35" s="76">
        <f>I35*J35</f>
        <v>5948.1900000000005</v>
      </c>
      <c r="L35" s="23">
        <f>K35*C35</f>
        <v>0</v>
      </c>
      <c r="M35" s="13"/>
      <c r="N35" s="52">
        <f>K35*O35*M35/100</f>
        <v>0</v>
      </c>
      <c r="O35" s="13"/>
      <c r="P35" s="7"/>
      <c r="Q35" s="7"/>
      <c r="R35" s="7"/>
      <c r="S35" s="7"/>
      <c r="T35" s="7"/>
      <c r="U35" s="7"/>
      <c r="V35" s="7"/>
      <c r="W35" s="7"/>
      <c r="X35" s="7"/>
      <c r="Y35" s="72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2"/>
    </row>
    <row r="36" spans="1:38" s="75" customFormat="1" ht="13.5" hidden="1" thickBot="1" x14ac:dyDescent="0.25">
      <c r="A36" s="93" t="s">
        <v>187</v>
      </c>
      <c r="B36" s="68"/>
      <c r="C36" s="68">
        <f>SUM(C35:C35)</f>
        <v>0</v>
      </c>
      <c r="D36" s="68"/>
      <c r="E36" s="68"/>
      <c r="F36" s="68"/>
      <c r="G36" s="68"/>
      <c r="H36" s="70"/>
      <c r="I36" s="80"/>
      <c r="J36" s="68"/>
      <c r="K36" s="80"/>
      <c r="L36" s="70">
        <f>SUM(L35:L35)</f>
        <v>0</v>
      </c>
      <c r="M36" s="114"/>
      <c r="N36" s="70">
        <f>SUM(N35:N35)</f>
        <v>0</v>
      </c>
      <c r="O36" s="115"/>
      <c r="P36" s="7"/>
      <c r="Q36" s="7"/>
      <c r="R36" s="7"/>
      <c r="S36" s="7"/>
      <c r="T36" s="7"/>
      <c r="U36" s="7"/>
      <c r="V36" s="7"/>
      <c r="W36" s="7"/>
      <c r="X36" s="7"/>
      <c r="Y36" s="72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2"/>
    </row>
    <row r="37" spans="1:38" s="75" customFormat="1" ht="22.5" hidden="1" customHeight="1" thickBot="1" x14ac:dyDescent="0.25">
      <c r="A37" s="97"/>
      <c r="B37" s="103" t="s">
        <v>132</v>
      </c>
      <c r="C37" s="7"/>
      <c r="D37" s="20">
        <v>4611</v>
      </c>
      <c r="E37" s="20"/>
      <c r="F37" s="20">
        <v>0.96</v>
      </c>
      <c r="G37" s="20">
        <v>0.33</v>
      </c>
      <c r="H37" s="22">
        <f>D37*(F37+G37)</f>
        <v>5948.1900000000005</v>
      </c>
      <c r="I37" s="76">
        <f>H37</f>
        <v>5948.1900000000005</v>
      </c>
      <c r="J37" s="19">
        <v>1</v>
      </c>
      <c r="K37" s="76">
        <f>I37*J37</f>
        <v>5948.1900000000005</v>
      </c>
      <c r="L37" s="23">
        <f>K37*C37</f>
        <v>0</v>
      </c>
      <c r="M37" s="13"/>
      <c r="N37" s="52">
        <f>K37*O37*M37/100</f>
        <v>0</v>
      </c>
      <c r="O37" s="13"/>
      <c r="P37" s="7"/>
      <c r="Q37" s="7"/>
      <c r="R37" s="7"/>
      <c r="S37" s="7"/>
      <c r="T37" s="7"/>
      <c r="U37" s="7"/>
      <c r="V37" s="7"/>
      <c r="W37" s="7"/>
      <c r="X37" s="7"/>
      <c r="Y37" s="72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2"/>
    </row>
    <row r="38" spans="1:38" s="75" customFormat="1" ht="13.5" hidden="1" thickBot="1" x14ac:dyDescent="0.25">
      <c r="A38" s="93" t="s">
        <v>188</v>
      </c>
      <c r="B38" s="68"/>
      <c r="C38" s="68">
        <f>SUM(C37:C37)</f>
        <v>0</v>
      </c>
      <c r="D38" s="68"/>
      <c r="E38" s="68"/>
      <c r="F38" s="68"/>
      <c r="G38" s="68"/>
      <c r="H38" s="70"/>
      <c r="I38" s="80"/>
      <c r="J38" s="68"/>
      <c r="K38" s="80"/>
      <c r="L38" s="70">
        <f>SUM(L37:L37)</f>
        <v>0</v>
      </c>
      <c r="M38" s="114"/>
      <c r="N38" s="70">
        <f>SUM(N37:N37)</f>
        <v>0</v>
      </c>
      <c r="O38" s="115"/>
      <c r="P38" s="7"/>
      <c r="Q38" s="7"/>
      <c r="R38" s="7"/>
      <c r="S38" s="7"/>
      <c r="T38" s="7"/>
      <c r="U38" s="7"/>
      <c r="V38" s="7"/>
      <c r="W38" s="7"/>
      <c r="X38" s="7"/>
      <c r="Y38" s="72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2"/>
    </row>
    <row r="39" spans="1:38" s="75" customFormat="1" ht="22.5" hidden="1" customHeight="1" thickBot="1" x14ac:dyDescent="0.25">
      <c r="A39" s="97"/>
      <c r="B39" s="103" t="s">
        <v>140</v>
      </c>
      <c r="C39" s="7"/>
      <c r="D39" s="20">
        <v>4611</v>
      </c>
      <c r="E39" s="20"/>
      <c r="F39" s="20">
        <v>0.96</v>
      </c>
      <c r="G39" s="20">
        <v>0.33</v>
      </c>
      <c r="H39" s="22">
        <f>D39*(F39+G39)</f>
        <v>5948.1900000000005</v>
      </c>
      <c r="I39" s="76">
        <f>H39</f>
        <v>5948.1900000000005</v>
      </c>
      <c r="J39" s="19">
        <v>1</v>
      </c>
      <c r="K39" s="76">
        <f>I39*J39</f>
        <v>5948.1900000000005</v>
      </c>
      <c r="L39" s="23">
        <f>K39*C39</f>
        <v>0</v>
      </c>
      <c r="M39" s="13"/>
      <c r="N39" s="52">
        <f>K39*O39*M39/100</f>
        <v>0</v>
      </c>
      <c r="O39" s="13"/>
      <c r="P39" s="7"/>
      <c r="Q39" s="7"/>
      <c r="R39" s="7"/>
      <c r="S39" s="7"/>
      <c r="T39" s="7"/>
      <c r="U39" s="7"/>
      <c r="V39" s="7"/>
      <c r="W39" s="7"/>
      <c r="X39" s="7"/>
      <c r="Y39" s="72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2"/>
    </row>
    <row r="40" spans="1:38" s="75" customFormat="1" ht="13.5" hidden="1" thickBot="1" x14ac:dyDescent="0.25">
      <c r="A40" s="93" t="s">
        <v>189</v>
      </c>
      <c r="B40" s="68"/>
      <c r="C40" s="68">
        <f>SUM(C39:C39)</f>
        <v>0</v>
      </c>
      <c r="D40" s="68"/>
      <c r="E40" s="68"/>
      <c r="F40" s="68"/>
      <c r="G40" s="68"/>
      <c r="H40" s="70"/>
      <c r="I40" s="80"/>
      <c r="J40" s="68"/>
      <c r="K40" s="80"/>
      <c r="L40" s="70">
        <f>SUM(L39:L39)</f>
        <v>0</v>
      </c>
      <c r="M40" s="114"/>
      <c r="N40" s="70">
        <f>SUM(N39:N39)</f>
        <v>0</v>
      </c>
      <c r="O40" s="115"/>
      <c r="P40" s="7"/>
      <c r="Q40" s="7"/>
      <c r="R40" s="7"/>
      <c r="S40" s="7"/>
      <c r="T40" s="7"/>
      <c r="U40" s="7"/>
      <c r="V40" s="7"/>
      <c r="W40" s="7"/>
      <c r="X40" s="7"/>
      <c r="Y40" s="72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2"/>
    </row>
    <row r="41" spans="1:38" hidden="1" x14ac:dyDescent="0.2">
      <c r="A41" s="39"/>
      <c r="B41" s="39" t="s">
        <v>43</v>
      </c>
      <c r="C41" s="39"/>
      <c r="D41" s="39">
        <v>4611</v>
      </c>
      <c r="E41" s="39"/>
      <c r="F41" s="39">
        <v>0.96</v>
      </c>
      <c r="G41" s="39">
        <v>0.3</v>
      </c>
      <c r="H41" s="42">
        <f>D41*(F41+G41)</f>
        <v>5809.86</v>
      </c>
      <c r="I41" s="78">
        <f>H41</f>
        <v>5809.86</v>
      </c>
      <c r="J41" s="38">
        <v>1</v>
      </c>
      <c r="K41" s="78">
        <f>I41*J41</f>
        <v>5809.86</v>
      </c>
      <c r="L41" s="43">
        <f>K41*C41</f>
        <v>0</v>
      </c>
      <c r="M41" s="13"/>
      <c r="N41" s="52">
        <f>K41*O41*M41/100</f>
        <v>0</v>
      </c>
      <c r="O41" s="13"/>
      <c r="P41" s="6"/>
      <c r="Q41" s="5"/>
      <c r="R41" s="5"/>
      <c r="S41" s="5"/>
      <c r="T41" s="5"/>
      <c r="U41" s="5"/>
      <c r="V41" s="5"/>
      <c r="W41" s="5"/>
      <c r="X41" s="6"/>
      <c r="Y41" s="9"/>
      <c r="AA41" s="5"/>
      <c r="AB41" s="5"/>
      <c r="AC41" s="6"/>
      <c r="AD41" s="5"/>
      <c r="AE41" s="5"/>
      <c r="AF41" s="5"/>
      <c r="AG41" s="5"/>
      <c r="AH41" s="5"/>
      <c r="AI41" s="5"/>
      <c r="AJ41" s="5"/>
      <c r="AK41" s="6"/>
      <c r="AL41" s="9"/>
    </row>
    <row r="42" spans="1:38" s="4" customFormat="1" hidden="1" x14ac:dyDescent="0.2">
      <c r="A42" s="36" t="s">
        <v>33</v>
      </c>
      <c r="B42" s="36" t="s">
        <v>43</v>
      </c>
      <c r="C42" s="36"/>
      <c r="D42" s="36">
        <v>4611</v>
      </c>
      <c r="E42" s="36"/>
      <c r="F42" s="36">
        <v>0.96</v>
      </c>
      <c r="G42" s="36">
        <v>0.3</v>
      </c>
      <c r="H42" s="35">
        <f>D42*(F42+G42)</f>
        <v>5809.86</v>
      </c>
      <c r="I42" s="77">
        <f>H42</f>
        <v>5809.86</v>
      </c>
      <c r="J42" s="36">
        <v>1</v>
      </c>
      <c r="K42" s="77">
        <f>I42*J42</f>
        <v>5809.86</v>
      </c>
      <c r="L42" s="37">
        <f>K42*C42</f>
        <v>0</v>
      </c>
      <c r="M42" s="13"/>
      <c r="N42" s="52">
        <f>K42*O42*M42/100</f>
        <v>0</v>
      </c>
      <c r="O42" s="13"/>
      <c r="P42" s="6"/>
      <c r="Q42" s="6"/>
      <c r="R42" s="6"/>
      <c r="S42" s="6"/>
      <c r="T42" s="6"/>
      <c r="U42" s="6"/>
      <c r="V42" s="6"/>
      <c r="W42" s="6"/>
      <c r="X42" s="6"/>
      <c r="Y42" s="10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0"/>
    </row>
    <row r="43" spans="1:38" s="75" customFormat="1" ht="13.5" hidden="1" thickBot="1" x14ac:dyDescent="0.25">
      <c r="A43" s="93" t="s">
        <v>190</v>
      </c>
      <c r="B43" s="68"/>
      <c r="C43" s="68">
        <f>SUM(C41:C42)</f>
        <v>0</v>
      </c>
      <c r="D43" s="68"/>
      <c r="E43" s="68"/>
      <c r="F43" s="68"/>
      <c r="G43" s="68"/>
      <c r="H43" s="70"/>
      <c r="I43" s="80"/>
      <c r="J43" s="68"/>
      <c r="K43" s="80"/>
      <c r="L43" s="70">
        <f>SUM(L41:L42)</f>
        <v>0</v>
      </c>
      <c r="M43" s="114"/>
      <c r="N43" s="70">
        <f>SUM(N41:N42)</f>
        <v>0</v>
      </c>
      <c r="O43" s="115"/>
      <c r="P43" s="7"/>
      <c r="Q43" s="7"/>
      <c r="R43" s="7"/>
      <c r="S43" s="7"/>
      <c r="T43" s="7"/>
      <c r="U43" s="7"/>
      <c r="V43" s="7"/>
      <c r="W43" s="7"/>
      <c r="X43" s="7"/>
      <c r="Y43" s="72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2"/>
    </row>
    <row r="44" spans="1:38" hidden="1" x14ac:dyDescent="0.2">
      <c r="A44" s="39"/>
      <c r="B44" s="79" t="s">
        <v>44</v>
      </c>
      <c r="C44" s="39"/>
      <c r="D44" s="39">
        <v>4611</v>
      </c>
      <c r="E44" s="39"/>
      <c r="F44" s="39">
        <v>0.96</v>
      </c>
      <c r="G44" s="39">
        <v>0.3</v>
      </c>
      <c r="H44" s="42">
        <f>D44*(F44+G44)</f>
        <v>5809.86</v>
      </c>
      <c r="I44" s="78">
        <f>H44</f>
        <v>5809.86</v>
      </c>
      <c r="J44" s="38">
        <v>1</v>
      </c>
      <c r="K44" s="78">
        <f>I44*J44</f>
        <v>5809.86</v>
      </c>
      <c r="L44" s="43">
        <f>K44*C44</f>
        <v>0</v>
      </c>
      <c r="M44" s="13"/>
      <c r="N44" s="52">
        <f>K44*O44*M44/100</f>
        <v>0</v>
      </c>
      <c r="O44" s="13"/>
      <c r="P44" s="6"/>
      <c r="Q44" s="5"/>
      <c r="R44" s="5"/>
      <c r="S44" s="5"/>
      <c r="T44" s="5"/>
      <c r="U44" s="5"/>
      <c r="V44" s="5"/>
      <c r="W44" s="5"/>
      <c r="X44" s="6"/>
      <c r="Y44" s="9"/>
      <c r="AA44" s="5"/>
      <c r="AB44" s="5"/>
      <c r="AC44" s="6"/>
      <c r="AD44" s="5"/>
      <c r="AE44" s="5"/>
      <c r="AF44" s="5"/>
      <c r="AG44" s="5"/>
      <c r="AH44" s="5"/>
      <c r="AI44" s="5"/>
      <c r="AJ44" s="5"/>
      <c r="AK44" s="6"/>
      <c r="AL44" s="9"/>
    </row>
    <row r="45" spans="1:38" s="4" customFormat="1" hidden="1" x14ac:dyDescent="0.2">
      <c r="A45" s="36" t="s">
        <v>33</v>
      </c>
      <c r="B45" s="36" t="s">
        <v>44</v>
      </c>
      <c r="C45" s="36"/>
      <c r="D45" s="36">
        <v>4611</v>
      </c>
      <c r="E45" s="36"/>
      <c r="F45" s="36">
        <v>0.96</v>
      </c>
      <c r="G45" s="36">
        <v>0.3</v>
      </c>
      <c r="H45" s="35">
        <f>D45*(F45+G45)</f>
        <v>5809.86</v>
      </c>
      <c r="I45" s="77">
        <f>H45</f>
        <v>5809.86</v>
      </c>
      <c r="J45" s="36">
        <v>1</v>
      </c>
      <c r="K45" s="77">
        <f>I45*J45</f>
        <v>5809.86</v>
      </c>
      <c r="L45" s="37">
        <f>K45*C45</f>
        <v>0</v>
      </c>
      <c r="M45" s="13"/>
      <c r="N45" s="52">
        <f>K45*O45*M45/100</f>
        <v>0</v>
      </c>
      <c r="O45" s="13"/>
      <c r="P45" s="6"/>
      <c r="Q45" s="6"/>
      <c r="R45" s="6"/>
      <c r="S45" s="6"/>
      <c r="T45" s="6"/>
      <c r="U45" s="6"/>
      <c r="V45" s="6"/>
      <c r="W45" s="6"/>
      <c r="X45" s="6"/>
      <c r="Y45" s="10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10"/>
    </row>
    <row r="46" spans="1:38" s="75" customFormat="1" ht="13.5" hidden="1" thickBot="1" x14ac:dyDescent="0.25">
      <c r="A46" s="93" t="s">
        <v>191</v>
      </c>
      <c r="B46" s="68"/>
      <c r="C46" s="68">
        <f>SUM(C44:C45)</f>
        <v>0</v>
      </c>
      <c r="D46" s="68"/>
      <c r="E46" s="68"/>
      <c r="F46" s="68"/>
      <c r="G46" s="68"/>
      <c r="H46" s="70"/>
      <c r="I46" s="81"/>
      <c r="J46" s="68"/>
      <c r="K46" s="82"/>
      <c r="L46" s="70">
        <f>SUM(L44:L45)</f>
        <v>0</v>
      </c>
      <c r="M46" s="114"/>
      <c r="N46" s="70">
        <f>SUM(N44:N45)</f>
        <v>0</v>
      </c>
      <c r="O46" s="115"/>
      <c r="P46" s="7"/>
      <c r="Q46" s="7"/>
      <c r="R46" s="7"/>
      <c r="S46" s="7"/>
      <c r="T46" s="7"/>
      <c r="U46" s="7"/>
      <c r="V46" s="7"/>
      <c r="W46" s="7"/>
      <c r="X46" s="7"/>
      <c r="Y46" s="72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2"/>
    </row>
    <row r="47" spans="1:38" hidden="1" x14ac:dyDescent="0.2">
      <c r="A47" s="39"/>
      <c r="B47" s="79" t="s">
        <v>133</v>
      </c>
      <c r="C47" s="39"/>
      <c r="D47" s="39">
        <v>4611</v>
      </c>
      <c r="E47" s="39"/>
      <c r="F47" s="39">
        <v>0.96</v>
      </c>
      <c r="G47" s="39">
        <v>0.3</v>
      </c>
      <c r="H47" s="42">
        <f>D47*(F47+G47)</f>
        <v>5809.86</v>
      </c>
      <c r="I47" s="78">
        <f>H47</f>
        <v>5809.86</v>
      </c>
      <c r="J47" s="38">
        <v>1</v>
      </c>
      <c r="K47" s="78">
        <f>I47*J47</f>
        <v>5809.86</v>
      </c>
      <c r="L47" s="43">
        <f>K47*C47</f>
        <v>0</v>
      </c>
      <c r="M47" s="13"/>
      <c r="N47" s="52">
        <f>K47*O47*M47/100</f>
        <v>0</v>
      </c>
      <c r="O47" s="13"/>
      <c r="P47" s="6"/>
      <c r="Q47" s="5"/>
      <c r="R47" s="5"/>
      <c r="S47" s="5"/>
      <c r="T47" s="5"/>
      <c r="U47" s="5"/>
      <c r="V47" s="5"/>
      <c r="W47" s="5"/>
      <c r="X47" s="6"/>
      <c r="Y47" s="9"/>
      <c r="AA47" s="5"/>
      <c r="AB47" s="5"/>
      <c r="AC47" s="6"/>
      <c r="AD47" s="5"/>
      <c r="AE47" s="5"/>
      <c r="AF47" s="5"/>
      <c r="AG47" s="5"/>
      <c r="AH47" s="5"/>
      <c r="AI47" s="5"/>
      <c r="AJ47" s="5"/>
      <c r="AK47" s="6"/>
      <c r="AL47" s="9"/>
    </row>
    <row r="48" spans="1:38" s="4" customFormat="1" hidden="1" x14ac:dyDescent="0.2">
      <c r="A48" s="36" t="s">
        <v>33</v>
      </c>
      <c r="B48" s="79" t="s">
        <v>133</v>
      </c>
      <c r="C48" s="36"/>
      <c r="D48" s="36">
        <v>4611</v>
      </c>
      <c r="E48" s="36"/>
      <c r="F48" s="36">
        <v>0.96</v>
      </c>
      <c r="G48" s="36">
        <v>0.3</v>
      </c>
      <c r="H48" s="35">
        <f>D48*(F48+G48)</f>
        <v>5809.86</v>
      </c>
      <c r="I48" s="77">
        <f>H48</f>
        <v>5809.86</v>
      </c>
      <c r="J48" s="36">
        <v>1</v>
      </c>
      <c r="K48" s="77">
        <f>I48*J48</f>
        <v>5809.86</v>
      </c>
      <c r="L48" s="37">
        <f>K48*C48</f>
        <v>0</v>
      </c>
      <c r="M48" s="13"/>
      <c r="N48" s="52">
        <f>K48*O48*M48/100</f>
        <v>0</v>
      </c>
      <c r="O48" s="13"/>
      <c r="P48" s="6"/>
      <c r="Q48" s="6"/>
      <c r="R48" s="6"/>
      <c r="S48" s="6"/>
      <c r="T48" s="6"/>
      <c r="U48" s="6"/>
      <c r="V48" s="6"/>
      <c r="W48" s="6"/>
      <c r="X48" s="6"/>
      <c r="Y48" s="10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10"/>
    </row>
    <row r="49" spans="1:38" s="75" customFormat="1" ht="13.5" hidden="1" thickBot="1" x14ac:dyDescent="0.25">
      <c r="A49" s="93" t="s">
        <v>192</v>
      </c>
      <c r="B49" s="68"/>
      <c r="C49" s="68">
        <f>SUM(C47:C48)</f>
        <v>0</v>
      </c>
      <c r="D49" s="68"/>
      <c r="E49" s="68"/>
      <c r="F49" s="68"/>
      <c r="G49" s="68"/>
      <c r="H49" s="70"/>
      <c r="I49" s="81"/>
      <c r="J49" s="68"/>
      <c r="K49" s="82"/>
      <c r="L49" s="70">
        <f>SUM(L47:L48)</f>
        <v>0</v>
      </c>
      <c r="M49" s="114"/>
      <c r="N49" s="70">
        <f>SUM(N47:N48)</f>
        <v>0</v>
      </c>
      <c r="O49" s="115"/>
      <c r="P49" s="7"/>
      <c r="Q49" s="7"/>
      <c r="R49" s="7"/>
      <c r="S49" s="7"/>
      <c r="T49" s="7"/>
      <c r="U49" s="7"/>
      <c r="V49" s="7"/>
      <c r="W49" s="7"/>
      <c r="X49" s="7"/>
      <c r="Y49" s="72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2"/>
    </row>
    <row r="50" spans="1:38" hidden="1" x14ac:dyDescent="0.2">
      <c r="A50" s="20"/>
      <c r="B50" s="20" t="s">
        <v>134</v>
      </c>
      <c r="C50" s="20"/>
      <c r="D50" s="20">
        <v>4611</v>
      </c>
      <c r="E50" s="20"/>
      <c r="F50" s="20">
        <v>0.96</v>
      </c>
      <c r="G50" s="20">
        <v>0.44</v>
      </c>
      <c r="H50" s="22">
        <f>D50*(F50+G50)</f>
        <v>6455.4</v>
      </c>
      <c r="I50" s="76">
        <f>H50</f>
        <v>6455.4</v>
      </c>
      <c r="J50" s="19">
        <v>1</v>
      </c>
      <c r="K50" s="76">
        <f>I50*J50</f>
        <v>6455.4</v>
      </c>
      <c r="L50" s="23">
        <f>K50*C50</f>
        <v>0</v>
      </c>
      <c r="M50" s="13"/>
      <c r="N50" s="52">
        <f>K50*O50*M50/100</f>
        <v>0</v>
      </c>
      <c r="O50" s="13"/>
      <c r="P50" s="6"/>
      <c r="Q50" s="5"/>
      <c r="R50" s="5"/>
      <c r="S50" s="5"/>
      <c r="T50" s="5"/>
      <c r="U50" s="5"/>
      <c r="V50" s="5"/>
      <c r="W50" s="5"/>
      <c r="X50" s="6"/>
      <c r="Y50" s="9"/>
      <c r="AA50" s="5"/>
      <c r="AB50" s="5"/>
      <c r="AC50" s="6"/>
      <c r="AD50" s="5"/>
      <c r="AE50" s="5"/>
      <c r="AF50" s="5"/>
      <c r="AG50" s="5"/>
      <c r="AH50" s="5"/>
      <c r="AI50" s="5"/>
      <c r="AJ50" s="5"/>
      <c r="AK50" s="6"/>
      <c r="AL50" s="9"/>
    </row>
    <row r="51" spans="1:38" s="75" customFormat="1" ht="13.5" hidden="1" thickBot="1" x14ac:dyDescent="0.25">
      <c r="A51" s="93" t="s">
        <v>193</v>
      </c>
      <c r="B51" s="68"/>
      <c r="C51" s="68">
        <f>SUM(C50:C50)</f>
        <v>0</v>
      </c>
      <c r="D51" s="68"/>
      <c r="E51" s="68"/>
      <c r="F51" s="68"/>
      <c r="G51" s="68"/>
      <c r="H51" s="70"/>
      <c r="I51" s="80"/>
      <c r="J51" s="68"/>
      <c r="K51" s="80"/>
      <c r="L51" s="70">
        <f>SUM(L50:L50)</f>
        <v>0</v>
      </c>
      <c r="M51" s="114"/>
      <c r="N51" s="70">
        <f>SUM(N50:N50)</f>
        <v>0</v>
      </c>
      <c r="O51" s="115"/>
      <c r="P51" s="7"/>
      <c r="Q51" s="7"/>
      <c r="R51" s="7"/>
      <c r="S51" s="7"/>
      <c r="T51" s="7"/>
      <c r="U51" s="7"/>
      <c r="V51" s="7"/>
      <c r="W51" s="7"/>
      <c r="X51" s="7"/>
      <c r="Y51" s="72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2"/>
    </row>
    <row r="52" spans="1:38" hidden="1" x14ac:dyDescent="0.2">
      <c r="A52" s="39"/>
      <c r="B52" s="79" t="s">
        <v>135</v>
      </c>
      <c r="C52" s="39"/>
      <c r="D52" s="39">
        <v>4611</v>
      </c>
      <c r="E52" s="39"/>
      <c r="F52" s="39">
        <v>0.96</v>
      </c>
      <c r="G52" s="39">
        <v>0.47</v>
      </c>
      <c r="H52" s="42">
        <f>D52*(F52+G52)</f>
        <v>6593.73</v>
      </c>
      <c r="I52" s="78">
        <f>H52</f>
        <v>6593.73</v>
      </c>
      <c r="J52" s="38">
        <v>1</v>
      </c>
      <c r="K52" s="78">
        <f>I52*J52</f>
        <v>6593.73</v>
      </c>
      <c r="L52" s="43">
        <f>K52*C52</f>
        <v>0</v>
      </c>
      <c r="M52" s="13"/>
      <c r="N52" s="52">
        <f>K52*O52*M52/100</f>
        <v>0</v>
      </c>
      <c r="O52" s="13"/>
      <c r="P52" s="6"/>
      <c r="Q52" s="5"/>
      <c r="R52" s="5"/>
      <c r="S52" s="5"/>
      <c r="T52" s="5"/>
      <c r="U52" s="5"/>
      <c r="V52" s="5"/>
      <c r="W52" s="5"/>
      <c r="X52" s="6"/>
      <c r="Y52" s="9"/>
      <c r="AA52" s="5"/>
      <c r="AB52" s="5"/>
      <c r="AC52" s="6"/>
      <c r="AD52" s="5"/>
      <c r="AE52" s="5"/>
      <c r="AF52" s="5"/>
      <c r="AG52" s="5"/>
      <c r="AH52" s="5"/>
      <c r="AI52" s="5"/>
      <c r="AJ52" s="5"/>
      <c r="AK52" s="6"/>
      <c r="AL52" s="9"/>
    </row>
    <row r="53" spans="1:38" s="4" customFormat="1" hidden="1" x14ac:dyDescent="0.2">
      <c r="A53" s="36" t="s">
        <v>33</v>
      </c>
      <c r="B53" s="79" t="s">
        <v>135</v>
      </c>
      <c r="C53" s="36"/>
      <c r="D53" s="36">
        <v>4611</v>
      </c>
      <c r="E53" s="36"/>
      <c r="F53" s="36">
        <v>0.96</v>
      </c>
      <c r="G53" s="36">
        <v>0.47</v>
      </c>
      <c r="H53" s="35">
        <f>D53*(F53+G53)</f>
        <v>6593.73</v>
      </c>
      <c r="I53" s="77">
        <f>H53</f>
        <v>6593.73</v>
      </c>
      <c r="J53" s="36">
        <v>1</v>
      </c>
      <c r="K53" s="77">
        <f>I53*J53</f>
        <v>6593.73</v>
      </c>
      <c r="L53" s="37">
        <f>K53*C53</f>
        <v>0</v>
      </c>
      <c r="M53" s="13"/>
      <c r="N53" s="52">
        <f>K53*O53*M53/100</f>
        <v>0</v>
      </c>
      <c r="O53" s="13"/>
      <c r="P53" s="6"/>
      <c r="Q53" s="6"/>
      <c r="R53" s="6"/>
      <c r="S53" s="6"/>
      <c r="T53" s="6"/>
      <c r="U53" s="6"/>
      <c r="V53" s="6"/>
      <c r="W53" s="6"/>
      <c r="X53" s="6"/>
      <c r="Y53" s="10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10"/>
    </row>
    <row r="54" spans="1:38" s="75" customFormat="1" ht="13.5" hidden="1" thickBot="1" x14ac:dyDescent="0.25">
      <c r="A54" s="93" t="s">
        <v>194</v>
      </c>
      <c r="B54" s="68"/>
      <c r="C54" s="68">
        <f>SUM(C52:C53)</f>
        <v>0</v>
      </c>
      <c r="D54" s="68"/>
      <c r="E54" s="68"/>
      <c r="F54" s="68"/>
      <c r="G54" s="68"/>
      <c r="H54" s="70"/>
      <c r="I54" s="81"/>
      <c r="J54" s="68"/>
      <c r="K54" s="82"/>
      <c r="L54" s="70">
        <f>SUM(L52:L53)</f>
        <v>0</v>
      </c>
      <c r="M54" s="114"/>
      <c r="N54" s="70">
        <f>SUM(N52:N53)</f>
        <v>0</v>
      </c>
      <c r="O54" s="115"/>
      <c r="P54" s="7"/>
      <c r="Q54" s="7"/>
      <c r="R54" s="7"/>
      <c r="S54" s="7"/>
      <c r="T54" s="7"/>
      <c r="U54" s="7"/>
      <c r="V54" s="7"/>
      <c r="W54" s="7"/>
      <c r="X54" s="7"/>
      <c r="Y54" s="72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2"/>
    </row>
    <row r="55" spans="1:38" hidden="1" x14ac:dyDescent="0.2">
      <c r="A55" s="20"/>
      <c r="B55" s="20" t="s">
        <v>45</v>
      </c>
      <c r="C55" s="20"/>
      <c r="D55" s="20">
        <v>4611</v>
      </c>
      <c r="E55" s="20"/>
      <c r="F55" s="20">
        <v>0.96</v>
      </c>
      <c r="G55" s="20">
        <v>0.23</v>
      </c>
      <c r="H55" s="22">
        <f>D55*(F55+G55)</f>
        <v>5487.09</v>
      </c>
      <c r="I55" s="76">
        <f t="shared" ref="I55:I78" si="0">H55</f>
        <v>5487.09</v>
      </c>
      <c r="J55" s="19">
        <v>1</v>
      </c>
      <c r="K55" s="76">
        <f>I55*J55</f>
        <v>5487.09</v>
      </c>
      <c r="L55" s="23">
        <f>K55*C55</f>
        <v>0</v>
      </c>
      <c r="M55" s="13"/>
      <c r="N55" s="52">
        <f>K55*O55*M55/100</f>
        <v>0</v>
      </c>
      <c r="O55" s="13"/>
      <c r="P55" s="6"/>
      <c r="Q55" s="5"/>
      <c r="R55" s="5"/>
      <c r="S55" s="5"/>
      <c r="T55" s="5"/>
      <c r="U55" s="5"/>
      <c r="V55" s="5"/>
      <c r="W55" s="5"/>
      <c r="X55" s="6"/>
      <c r="Y55" s="9"/>
      <c r="AA55" s="5"/>
      <c r="AB55" s="5"/>
      <c r="AC55" s="6"/>
      <c r="AD55" s="5"/>
      <c r="AE55" s="5"/>
      <c r="AF55" s="5"/>
      <c r="AG55" s="5"/>
      <c r="AH55" s="5"/>
      <c r="AI55" s="5"/>
      <c r="AJ55" s="5"/>
      <c r="AK55" s="6"/>
      <c r="AL55" s="9"/>
    </row>
    <row r="56" spans="1:38" hidden="1" x14ac:dyDescent="0.2">
      <c r="A56" s="20"/>
      <c r="B56" s="20" t="s">
        <v>45</v>
      </c>
      <c r="C56" s="20"/>
      <c r="D56" s="20">
        <v>4611</v>
      </c>
      <c r="E56" s="20"/>
      <c r="F56" s="20">
        <v>0.96</v>
      </c>
      <c r="G56" s="20">
        <v>0.23</v>
      </c>
      <c r="H56" s="22">
        <f>D56*(F56+G56)</f>
        <v>5487.09</v>
      </c>
      <c r="I56" s="76">
        <f t="shared" si="0"/>
        <v>5487.09</v>
      </c>
      <c r="J56" s="19">
        <v>1</v>
      </c>
      <c r="K56" s="76">
        <f>I56*J56</f>
        <v>5487.09</v>
      </c>
      <c r="L56" s="23">
        <f>K56*C56</f>
        <v>0</v>
      </c>
      <c r="M56" s="13"/>
      <c r="N56" s="52">
        <f>K56*O56*M56/100</f>
        <v>0</v>
      </c>
      <c r="O56" s="13"/>
      <c r="P56" s="6"/>
      <c r="Q56" s="5"/>
      <c r="R56" s="5"/>
      <c r="S56" s="5"/>
      <c r="T56" s="5"/>
      <c r="U56" s="5"/>
      <c r="V56" s="5"/>
      <c r="W56" s="5"/>
      <c r="X56" s="6"/>
      <c r="Y56" s="9"/>
      <c r="AA56" s="5"/>
      <c r="AB56" s="5"/>
      <c r="AC56" s="6"/>
      <c r="AD56" s="5"/>
      <c r="AE56" s="5"/>
      <c r="AF56" s="5"/>
      <c r="AG56" s="5"/>
      <c r="AH56" s="5"/>
      <c r="AI56" s="5"/>
      <c r="AJ56" s="5"/>
      <c r="AK56" s="6"/>
      <c r="AL56" s="9"/>
    </row>
    <row r="57" spans="1:38" hidden="1" x14ac:dyDescent="0.2">
      <c r="A57" s="20"/>
      <c r="B57" s="20" t="s">
        <v>45</v>
      </c>
      <c r="C57" s="20"/>
      <c r="D57" s="20">
        <v>4611</v>
      </c>
      <c r="E57" s="20"/>
      <c r="F57" s="20">
        <v>0.96</v>
      </c>
      <c r="G57" s="20">
        <v>0.23</v>
      </c>
      <c r="H57" s="22">
        <f>D57*(F57+G57)</f>
        <v>5487.09</v>
      </c>
      <c r="I57" s="76">
        <f t="shared" si="0"/>
        <v>5487.09</v>
      </c>
      <c r="J57" s="19">
        <v>1</v>
      </c>
      <c r="K57" s="76">
        <f>I57*J57</f>
        <v>5487.09</v>
      </c>
      <c r="L57" s="23">
        <f>K57*C57</f>
        <v>0</v>
      </c>
      <c r="M57" s="13"/>
      <c r="N57" s="52">
        <f>K57*O57*M57/100</f>
        <v>0</v>
      </c>
      <c r="O57" s="13"/>
      <c r="P57" s="6"/>
      <c r="Q57" s="5"/>
      <c r="R57" s="5"/>
      <c r="S57" s="5"/>
      <c r="T57" s="5"/>
      <c r="U57" s="5"/>
      <c r="V57" s="5"/>
      <c r="W57" s="5"/>
      <c r="X57" s="6"/>
      <c r="Y57" s="9"/>
      <c r="AA57" s="5"/>
      <c r="AB57" s="5"/>
      <c r="AC57" s="6"/>
      <c r="AD57" s="5"/>
      <c r="AE57" s="5"/>
      <c r="AF57" s="5"/>
      <c r="AG57" s="5"/>
      <c r="AH57" s="5"/>
      <c r="AI57" s="5"/>
      <c r="AJ57" s="5"/>
      <c r="AK57" s="6"/>
      <c r="AL57" s="9"/>
    </row>
    <row r="58" spans="1:38" hidden="1" x14ac:dyDescent="0.2">
      <c r="A58" s="20"/>
      <c r="B58" s="20" t="s">
        <v>45</v>
      </c>
      <c r="C58" s="20"/>
      <c r="D58" s="20">
        <v>4611</v>
      </c>
      <c r="E58" s="20"/>
      <c r="F58" s="20">
        <v>0.96</v>
      </c>
      <c r="G58" s="20">
        <v>0.23</v>
      </c>
      <c r="H58" s="22">
        <f>D58*(F58+G58)</f>
        <v>5487.09</v>
      </c>
      <c r="I58" s="76">
        <f t="shared" si="0"/>
        <v>5487.09</v>
      </c>
      <c r="J58" s="19">
        <v>1</v>
      </c>
      <c r="K58" s="76">
        <f>I58*J58</f>
        <v>5487.09</v>
      </c>
      <c r="L58" s="23">
        <f>K58*C58</f>
        <v>0</v>
      </c>
      <c r="M58" s="13"/>
      <c r="N58" s="52">
        <f>K58*O58*M58/100</f>
        <v>0</v>
      </c>
      <c r="O58" s="13"/>
      <c r="P58" s="6"/>
      <c r="Q58" s="5"/>
      <c r="R58" s="5"/>
      <c r="S58" s="5"/>
      <c r="T58" s="5"/>
      <c r="U58" s="5"/>
      <c r="V58" s="5"/>
      <c r="W58" s="5"/>
      <c r="X58" s="6"/>
      <c r="Y58" s="9"/>
      <c r="AA58" s="5"/>
      <c r="AB58" s="5"/>
      <c r="AC58" s="6"/>
      <c r="AD58" s="5"/>
      <c r="AE58" s="5"/>
      <c r="AF58" s="5"/>
      <c r="AG58" s="5"/>
      <c r="AH58" s="5"/>
      <c r="AI58" s="5"/>
      <c r="AJ58" s="5"/>
      <c r="AK58" s="6"/>
      <c r="AL58" s="9"/>
    </row>
    <row r="59" spans="1:38" hidden="1" x14ac:dyDescent="0.2">
      <c r="A59" s="36" t="s">
        <v>33</v>
      </c>
      <c r="B59" s="31" t="s">
        <v>45</v>
      </c>
      <c r="C59" s="31"/>
      <c r="D59" s="31">
        <v>4611</v>
      </c>
      <c r="E59" s="31"/>
      <c r="F59" s="31">
        <v>0.96</v>
      </c>
      <c r="G59" s="31">
        <v>0.23</v>
      </c>
      <c r="H59" s="35">
        <f>D59*(F59+G59)</f>
        <v>5487.09</v>
      </c>
      <c r="I59" s="77">
        <f t="shared" si="0"/>
        <v>5487.09</v>
      </c>
      <c r="J59" s="36">
        <v>1</v>
      </c>
      <c r="K59" s="77">
        <f>I59*J59</f>
        <v>5487.09</v>
      </c>
      <c r="L59" s="37">
        <f>K59*C59</f>
        <v>0</v>
      </c>
      <c r="M59" s="13"/>
      <c r="N59" s="52">
        <f>K59*O59*M59/100</f>
        <v>0</v>
      </c>
      <c r="O59" s="13"/>
      <c r="P59" s="6"/>
      <c r="Q59" s="5"/>
      <c r="R59" s="5"/>
      <c r="S59" s="5"/>
      <c r="T59" s="5"/>
      <c r="U59" s="5"/>
      <c r="V59" s="5"/>
      <c r="W59" s="5"/>
      <c r="X59" s="6"/>
      <c r="Y59" s="9"/>
      <c r="AA59" s="5"/>
      <c r="AB59" s="5"/>
      <c r="AC59" s="6"/>
      <c r="AD59" s="5"/>
      <c r="AE59" s="5"/>
      <c r="AF59" s="5"/>
      <c r="AG59" s="5"/>
      <c r="AH59" s="5"/>
      <c r="AI59" s="5"/>
      <c r="AJ59" s="5"/>
      <c r="AK59" s="6"/>
      <c r="AL59" s="9"/>
    </row>
    <row r="60" spans="1:38" s="75" customFormat="1" ht="13.5" hidden="1" thickBot="1" x14ac:dyDescent="0.25">
      <c r="A60" s="93" t="s">
        <v>195</v>
      </c>
      <c r="B60" s="68"/>
      <c r="C60" s="68">
        <f>SUM(C55:C59)</f>
        <v>0</v>
      </c>
      <c r="D60" s="68"/>
      <c r="E60" s="68"/>
      <c r="F60" s="68"/>
      <c r="G60" s="68"/>
      <c r="H60" s="70"/>
      <c r="I60" s="80"/>
      <c r="J60" s="68"/>
      <c r="K60" s="80"/>
      <c r="L60" s="70">
        <f>SUM(L55:L59)</f>
        <v>0</v>
      </c>
      <c r="M60" s="70"/>
      <c r="N60" s="70">
        <f>SUM(N55:N59)</f>
        <v>0</v>
      </c>
      <c r="O60" s="70"/>
      <c r="P60" s="7"/>
      <c r="Q60" s="7"/>
      <c r="R60" s="7"/>
      <c r="S60" s="7"/>
      <c r="T60" s="7"/>
      <c r="U60" s="7"/>
      <c r="V60" s="7"/>
      <c r="W60" s="7"/>
      <c r="X60" s="7"/>
      <c r="Y60" s="72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2"/>
    </row>
    <row r="61" spans="1:38" hidden="1" x14ac:dyDescent="0.2">
      <c r="A61" s="39"/>
      <c r="B61" s="39" t="s">
        <v>46</v>
      </c>
      <c r="C61" s="39"/>
      <c r="D61" s="39">
        <v>4611</v>
      </c>
      <c r="E61" s="39"/>
      <c r="F61" s="39">
        <v>0.96</v>
      </c>
      <c r="G61" s="39">
        <v>0.23</v>
      </c>
      <c r="H61" s="42">
        <f t="shared" ref="H61:H69" si="1">D61*(F61+G61)</f>
        <v>5487.09</v>
      </c>
      <c r="I61" s="78">
        <f t="shared" si="0"/>
        <v>5487.09</v>
      </c>
      <c r="J61" s="38">
        <v>1</v>
      </c>
      <c r="K61" s="78">
        <f t="shared" ref="K61:K69" si="2">I61*J61</f>
        <v>5487.09</v>
      </c>
      <c r="L61" s="43">
        <f t="shared" ref="L61:L69" si="3">K61*C61</f>
        <v>0</v>
      </c>
      <c r="M61" s="13"/>
      <c r="N61" s="52">
        <f t="shared" ref="N61:N69" si="4">K61*O61*M61/100</f>
        <v>0</v>
      </c>
      <c r="O61" s="13"/>
      <c r="P61" s="6"/>
      <c r="Q61" s="5"/>
      <c r="R61" s="5"/>
      <c r="S61" s="5"/>
      <c r="T61" s="5"/>
      <c r="U61" s="5"/>
      <c r="V61" s="5"/>
      <c r="W61" s="5"/>
      <c r="X61" s="6"/>
      <c r="Y61" s="9"/>
      <c r="AA61" s="5"/>
      <c r="AB61" s="5"/>
      <c r="AC61" s="6"/>
      <c r="AD61" s="5"/>
      <c r="AE61" s="5"/>
      <c r="AF61" s="5"/>
      <c r="AG61" s="5"/>
      <c r="AH61" s="5"/>
      <c r="AI61" s="5"/>
      <c r="AJ61" s="5"/>
      <c r="AK61" s="6"/>
      <c r="AL61" s="9"/>
    </row>
    <row r="62" spans="1:38" hidden="1" x14ac:dyDescent="0.2">
      <c r="A62" s="20"/>
      <c r="B62" s="20" t="s">
        <v>46</v>
      </c>
      <c r="C62" s="20"/>
      <c r="D62" s="20">
        <v>4611</v>
      </c>
      <c r="E62" s="20"/>
      <c r="F62" s="20">
        <v>0.96</v>
      </c>
      <c r="G62" s="20">
        <v>0.23</v>
      </c>
      <c r="H62" s="22">
        <f t="shared" si="1"/>
        <v>5487.09</v>
      </c>
      <c r="I62" s="76">
        <f t="shared" si="0"/>
        <v>5487.09</v>
      </c>
      <c r="J62" s="19">
        <v>1</v>
      </c>
      <c r="K62" s="76">
        <f t="shared" si="2"/>
        <v>5487.09</v>
      </c>
      <c r="L62" s="23">
        <f t="shared" si="3"/>
        <v>0</v>
      </c>
      <c r="M62" s="13"/>
      <c r="N62" s="52">
        <f t="shared" si="4"/>
        <v>0</v>
      </c>
      <c r="O62" s="13"/>
      <c r="P62" s="6"/>
      <c r="Q62" s="5"/>
      <c r="R62" s="5"/>
      <c r="S62" s="5"/>
      <c r="T62" s="5"/>
      <c r="U62" s="5"/>
      <c r="V62" s="5"/>
      <c r="W62" s="5"/>
      <c r="X62" s="6"/>
      <c r="Y62" s="9"/>
      <c r="AA62" s="5"/>
      <c r="AB62" s="5"/>
      <c r="AC62" s="6"/>
      <c r="AD62" s="5"/>
      <c r="AE62" s="5"/>
      <c r="AF62" s="5"/>
      <c r="AG62" s="5"/>
      <c r="AH62" s="5"/>
      <c r="AI62" s="5"/>
      <c r="AJ62" s="5"/>
      <c r="AK62" s="6"/>
      <c r="AL62" s="9"/>
    </row>
    <row r="63" spans="1:38" hidden="1" x14ac:dyDescent="0.2">
      <c r="A63" s="20"/>
      <c r="B63" s="20" t="s">
        <v>46</v>
      </c>
      <c r="C63" s="20"/>
      <c r="D63" s="20">
        <v>4611</v>
      </c>
      <c r="E63" s="20"/>
      <c r="F63" s="20">
        <v>0.96</v>
      </c>
      <c r="G63" s="20">
        <v>0.23</v>
      </c>
      <c r="H63" s="22">
        <f t="shared" si="1"/>
        <v>5487.09</v>
      </c>
      <c r="I63" s="76">
        <f t="shared" si="0"/>
        <v>5487.09</v>
      </c>
      <c r="J63" s="19">
        <v>1</v>
      </c>
      <c r="K63" s="76">
        <f t="shared" si="2"/>
        <v>5487.09</v>
      </c>
      <c r="L63" s="23">
        <f t="shared" si="3"/>
        <v>0</v>
      </c>
      <c r="M63" s="13"/>
      <c r="N63" s="52">
        <f t="shared" si="4"/>
        <v>0</v>
      </c>
      <c r="O63" s="13"/>
      <c r="P63" s="6"/>
      <c r="Q63" s="5"/>
      <c r="R63" s="5"/>
      <c r="S63" s="5"/>
      <c r="T63" s="5"/>
      <c r="U63" s="5"/>
      <c r="V63" s="5"/>
      <c r="W63" s="5"/>
      <c r="X63" s="6"/>
      <c r="Y63" s="9"/>
      <c r="AA63" s="5"/>
      <c r="AB63" s="5"/>
      <c r="AC63" s="6"/>
      <c r="AD63" s="5"/>
      <c r="AE63" s="5"/>
      <c r="AF63" s="5"/>
      <c r="AG63" s="5"/>
      <c r="AH63" s="5"/>
      <c r="AI63" s="5"/>
      <c r="AJ63" s="5"/>
      <c r="AK63" s="6"/>
      <c r="AL63" s="9"/>
    </row>
    <row r="64" spans="1:38" hidden="1" x14ac:dyDescent="0.2">
      <c r="A64" s="20"/>
      <c r="B64" s="20" t="s">
        <v>46</v>
      </c>
      <c r="C64" s="20"/>
      <c r="D64" s="20">
        <v>4611</v>
      </c>
      <c r="E64" s="20"/>
      <c r="F64" s="20">
        <v>0.96</v>
      </c>
      <c r="G64" s="20">
        <v>0.23</v>
      </c>
      <c r="H64" s="22">
        <f t="shared" si="1"/>
        <v>5487.09</v>
      </c>
      <c r="I64" s="76">
        <f t="shared" si="0"/>
        <v>5487.09</v>
      </c>
      <c r="J64" s="19">
        <v>1</v>
      </c>
      <c r="K64" s="76">
        <f t="shared" si="2"/>
        <v>5487.09</v>
      </c>
      <c r="L64" s="23">
        <f t="shared" si="3"/>
        <v>0</v>
      </c>
      <c r="M64" s="13"/>
      <c r="N64" s="52">
        <f t="shared" si="4"/>
        <v>0</v>
      </c>
      <c r="O64" s="13"/>
      <c r="P64" s="6"/>
      <c r="Q64" s="5"/>
      <c r="R64" s="5"/>
      <c r="S64" s="5"/>
      <c r="T64" s="5"/>
      <c r="U64" s="5"/>
      <c r="V64" s="5"/>
      <c r="W64" s="5"/>
      <c r="X64" s="6"/>
      <c r="Y64" s="9"/>
      <c r="AA64" s="5"/>
      <c r="AB64" s="5"/>
      <c r="AC64" s="6"/>
      <c r="AD64" s="5"/>
      <c r="AE64" s="5"/>
      <c r="AF64" s="5"/>
      <c r="AG64" s="5"/>
      <c r="AH64" s="5"/>
      <c r="AI64" s="5"/>
      <c r="AJ64" s="5"/>
      <c r="AK64" s="6"/>
      <c r="AL64" s="9"/>
    </row>
    <row r="65" spans="1:38" hidden="1" x14ac:dyDescent="0.2">
      <c r="A65" s="20"/>
      <c r="B65" s="20" t="s">
        <v>46</v>
      </c>
      <c r="C65" s="20"/>
      <c r="D65" s="20">
        <v>4611</v>
      </c>
      <c r="E65" s="20"/>
      <c r="F65" s="20">
        <v>0.96</v>
      </c>
      <c r="G65" s="20">
        <v>0.23</v>
      </c>
      <c r="H65" s="22">
        <f t="shared" si="1"/>
        <v>5487.09</v>
      </c>
      <c r="I65" s="76">
        <f t="shared" si="0"/>
        <v>5487.09</v>
      </c>
      <c r="J65" s="19">
        <v>1</v>
      </c>
      <c r="K65" s="76">
        <f t="shared" si="2"/>
        <v>5487.09</v>
      </c>
      <c r="L65" s="23">
        <f t="shared" si="3"/>
        <v>0</v>
      </c>
      <c r="M65" s="13"/>
      <c r="N65" s="52">
        <f t="shared" si="4"/>
        <v>0</v>
      </c>
      <c r="O65" s="13"/>
      <c r="P65" s="6"/>
      <c r="Q65" s="5"/>
      <c r="R65" s="5"/>
      <c r="S65" s="5"/>
      <c r="T65" s="5"/>
      <c r="U65" s="5"/>
      <c r="V65" s="5"/>
      <c r="W65" s="5"/>
      <c r="X65" s="6"/>
      <c r="Y65" s="9"/>
      <c r="AA65" s="5"/>
      <c r="AB65" s="5"/>
      <c r="AC65" s="6"/>
      <c r="AD65" s="5"/>
      <c r="AE65" s="5"/>
      <c r="AF65" s="5"/>
      <c r="AG65" s="5"/>
      <c r="AH65" s="5"/>
      <c r="AI65" s="5"/>
      <c r="AJ65" s="5"/>
      <c r="AK65" s="6"/>
      <c r="AL65" s="9"/>
    </row>
    <row r="66" spans="1:38" hidden="1" x14ac:dyDescent="0.2">
      <c r="A66" s="20"/>
      <c r="B66" s="20" t="s">
        <v>46</v>
      </c>
      <c r="C66" s="20"/>
      <c r="D66" s="20">
        <v>4611</v>
      </c>
      <c r="E66" s="20"/>
      <c r="F66" s="20">
        <v>0.96</v>
      </c>
      <c r="G66" s="20">
        <v>0.23</v>
      </c>
      <c r="H66" s="22">
        <f t="shared" si="1"/>
        <v>5487.09</v>
      </c>
      <c r="I66" s="76">
        <f t="shared" si="0"/>
        <v>5487.09</v>
      </c>
      <c r="J66" s="19">
        <v>1</v>
      </c>
      <c r="K66" s="76">
        <f t="shared" si="2"/>
        <v>5487.09</v>
      </c>
      <c r="L66" s="23">
        <f t="shared" si="3"/>
        <v>0</v>
      </c>
      <c r="M66" s="13"/>
      <c r="N66" s="52">
        <f t="shared" si="4"/>
        <v>0</v>
      </c>
      <c r="O66" s="13"/>
      <c r="P66" s="6"/>
      <c r="Q66" s="5"/>
      <c r="R66" s="5"/>
      <c r="S66" s="5"/>
      <c r="T66" s="5"/>
      <c r="U66" s="5"/>
      <c r="V66" s="5"/>
      <c r="W66" s="5"/>
      <c r="X66" s="6"/>
      <c r="Y66" s="9"/>
      <c r="AA66" s="5"/>
      <c r="AB66" s="5"/>
      <c r="AC66" s="6"/>
      <c r="AD66" s="5"/>
      <c r="AE66" s="5"/>
      <c r="AF66" s="5"/>
      <c r="AG66" s="5"/>
      <c r="AH66" s="5"/>
      <c r="AI66" s="5"/>
      <c r="AJ66" s="5"/>
      <c r="AK66" s="6"/>
      <c r="AL66" s="9"/>
    </row>
    <row r="67" spans="1:38" hidden="1" x14ac:dyDescent="0.2">
      <c r="A67" s="20"/>
      <c r="B67" s="20" t="s">
        <v>46</v>
      </c>
      <c r="C67" s="20"/>
      <c r="D67" s="20">
        <v>4611</v>
      </c>
      <c r="E67" s="20"/>
      <c r="F67" s="20">
        <v>0.96</v>
      </c>
      <c r="G67" s="20">
        <v>0.23</v>
      </c>
      <c r="H67" s="22">
        <f t="shared" si="1"/>
        <v>5487.09</v>
      </c>
      <c r="I67" s="76">
        <f t="shared" si="0"/>
        <v>5487.09</v>
      </c>
      <c r="J67" s="19">
        <v>1</v>
      </c>
      <c r="K67" s="76">
        <f t="shared" si="2"/>
        <v>5487.09</v>
      </c>
      <c r="L67" s="23">
        <f t="shared" si="3"/>
        <v>0</v>
      </c>
      <c r="M67" s="13"/>
      <c r="N67" s="52">
        <f t="shared" si="4"/>
        <v>0</v>
      </c>
      <c r="O67" s="13"/>
      <c r="P67" s="6"/>
      <c r="Q67" s="5"/>
      <c r="R67" s="5"/>
      <c r="S67" s="5"/>
      <c r="T67" s="5"/>
      <c r="U67" s="5"/>
      <c r="V67" s="5"/>
      <c r="W67" s="5"/>
      <c r="X67" s="6"/>
      <c r="Y67" s="9"/>
      <c r="AA67" s="5"/>
      <c r="AB67" s="5"/>
      <c r="AC67" s="6"/>
      <c r="AD67" s="5"/>
      <c r="AE67" s="5"/>
      <c r="AF67" s="5"/>
      <c r="AG67" s="5"/>
      <c r="AH67" s="5"/>
      <c r="AI67" s="5"/>
      <c r="AJ67" s="5"/>
      <c r="AK67" s="6"/>
      <c r="AL67" s="9"/>
    </row>
    <row r="68" spans="1:38" hidden="1" x14ac:dyDescent="0.2">
      <c r="A68" s="20"/>
      <c r="B68" s="20" t="s">
        <v>46</v>
      </c>
      <c r="C68" s="20"/>
      <c r="D68" s="20">
        <v>4611</v>
      </c>
      <c r="E68" s="20"/>
      <c r="F68" s="20">
        <v>0.96</v>
      </c>
      <c r="G68" s="20">
        <v>0.23</v>
      </c>
      <c r="H68" s="22">
        <f t="shared" si="1"/>
        <v>5487.09</v>
      </c>
      <c r="I68" s="76">
        <f t="shared" si="0"/>
        <v>5487.09</v>
      </c>
      <c r="J68" s="19">
        <v>1</v>
      </c>
      <c r="K68" s="76">
        <f t="shared" si="2"/>
        <v>5487.09</v>
      </c>
      <c r="L68" s="23">
        <f t="shared" si="3"/>
        <v>0</v>
      </c>
      <c r="M68" s="13"/>
      <c r="N68" s="52">
        <f t="shared" si="4"/>
        <v>0</v>
      </c>
      <c r="O68" s="13"/>
      <c r="P68" s="6"/>
      <c r="Q68" s="5"/>
      <c r="R68" s="5"/>
      <c r="S68" s="5"/>
      <c r="T68" s="5"/>
      <c r="U68" s="5"/>
      <c r="V68" s="5"/>
      <c r="W68" s="5"/>
      <c r="X68" s="6"/>
      <c r="Y68" s="9"/>
      <c r="AA68" s="5"/>
      <c r="AB68" s="5"/>
      <c r="AC68" s="6"/>
      <c r="AD68" s="5"/>
      <c r="AE68" s="5"/>
      <c r="AF68" s="5"/>
      <c r="AG68" s="5"/>
      <c r="AH68" s="5"/>
      <c r="AI68" s="5"/>
      <c r="AJ68" s="5"/>
      <c r="AK68" s="6"/>
      <c r="AL68" s="9"/>
    </row>
    <row r="69" spans="1:38" hidden="1" x14ac:dyDescent="0.2">
      <c r="A69" s="36" t="s">
        <v>33</v>
      </c>
      <c r="B69" s="31" t="s">
        <v>46</v>
      </c>
      <c r="C69" s="31"/>
      <c r="D69" s="31">
        <v>4611</v>
      </c>
      <c r="E69" s="31"/>
      <c r="F69" s="31">
        <v>0.96</v>
      </c>
      <c r="G69" s="31">
        <v>0.23</v>
      </c>
      <c r="H69" s="35">
        <f t="shared" si="1"/>
        <v>5487.09</v>
      </c>
      <c r="I69" s="77">
        <f t="shared" si="0"/>
        <v>5487.09</v>
      </c>
      <c r="J69" s="36">
        <v>1</v>
      </c>
      <c r="K69" s="77">
        <f t="shared" si="2"/>
        <v>5487.09</v>
      </c>
      <c r="L69" s="37">
        <f t="shared" si="3"/>
        <v>0</v>
      </c>
      <c r="M69" s="13"/>
      <c r="N69" s="52">
        <f t="shared" si="4"/>
        <v>0</v>
      </c>
      <c r="O69" s="13"/>
      <c r="P69" s="6"/>
      <c r="Q69" s="5"/>
      <c r="R69" s="5"/>
      <c r="S69" s="5"/>
      <c r="T69" s="5"/>
      <c r="U69" s="5"/>
      <c r="V69" s="5"/>
      <c r="W69" s="5"/>
      <c r="X69" s="6"/>
      <c r="Y69" s="9"/>
      <c r="AA69" s="5"/>
      <c r="AB69" s="5"/>
      <c r="AC69" s="6"/>
      <c r="AD69" s="5"/>
      <c r="AE69" s="5"/>
      <c r="AF69" s="5"/>
      <c r="AG69" s="5"/>
      <c r="AH69" s="5"/>
      <c r="AI69" s="5"/>
      <c r="AJ69" s="5"/>
      <c r="AK69" s="6"/>
      <c r="AL69" s="9"/>
    </row>
    <row r="70" spans="1:38" s="66" customFormat="1" ht="13.5" hidden="1" thickBot="1" x14ac:dyDescent="0.25">
      <c r="A70" s="93" t="s">
        <v>196</v>
      </c>
      <c r="B70" s="68"/>
      <c r="C70" s="68">
        <f>SUM(C61:C69)</f>
        <v>0</v>
      </c>
      <c r="D70" s="68"/>
      <c r="E70" s="68"/>
      <c r="F70" s="68"/>
      <c r="G70" s="68"/>
      <c r="H70" s="70"/>
      <c r="I70" s="80"/>
      <c r="J70" s="68"/>
      <c r="K70" s="80"/>
      <c r="L70" s="70">
        <f>SUM(L61:L69)</f>
        <v>0</v>
      </c>
      <c r="M70" s="70"/>
      <c r="N70" s="70">
        <f>SUM(N61:N69)</f>
        <v>0</v>
      </c>
      <c r="O70" s="70"/>
      <c r="P70" s="7"/>
      <c r="Q70" s="8"/>
      <c r="R70" s="8"/>
      <c r="S70" s="8"/>
      <c r="T70" s="8"/>
      <c r="U70" s="8"/>
      <c r="V70" s="8"/>
      <c r="W70" s="8"/>
      <c r="X70" s="7"/>
      <c r="Y70" s="65"/>
      <c r="AA70" s="8"/>
      <c r="AB70" s="8"/>
      <c r="AC70" s="7"/>
      <c r="AD70" s="8"/>
      <c r="AE70" s="8"/>
      <c r="AF70" s="8"/>
      <c r="AG70" s="8"/>
      <c r="AH70" s="8"/>
      <c r="AI70" s="8"/>
      <c r="AJ70" s="8"/>
      <c r="AK70" s="7"/>
      <c r="AL70" s="65"/>
    </row>
    <row r="71" spans="1:38" ht="22.5" x14ac:dyDescent="0.2">
      <c r="A71" s="39"/>
      <c r="B71" s="102" t="s">
        <v>136</v>
      </c>
      <c r="C71" s="39"/>
      <c r="D71" s="39">
        <v>4611</v>
      </c>
      <c r="E71" s="39"/>
      <c r="F71" s="39">
        <v>0.8</v>
      </c>
      <c r="G71" s="39">
        <v>0.31</v>
      </c>
      <c r="H71" s="42">
        <f>D71*(F71+G71)</f>
        <v>5118.21</v>
      </c>
      <c r="I71" s="78">
        <f t="shared" si="0"/>
        <v>5118.21</v>
      </c>
      <c r="J71" s="38">
        <v>1</v>
      </c>
      <c r="K71" s="78">
        <f>I71*J71</f>
        <v>5118.21</v>
      </c>
      <c r="L71" s="43">
        <f>K71*C71</f>
        <v>0</v>
      </c>
      <c r="M71" s="13"/>
      <c r="N71" s="52">
        <f>K71*O71*M71/100</f>
        <v>0</v>
      </c>
      <c r="O71" s="13"/>
      <c r="P71" s="6"/>
      <c r="Q71" s="5"/>
      <c r="R71" s="5"/>
      <c r="S71" s="5"/>
      <c r="T71" s="5"/>
      <c r="U71" s="5"/>
      <c r="V71" s="5"/>
      <c r="W71" s="5"/>
      <c r="X71" s="6"/>
      <c r="Y71" s="9"/>
      <c r="AA71" s="5"/>
      <c r="AB71" s="5"/>
      <c r="AC71" s="6"/>
      <c r="AD71" s="5"/>
      <c r="AE71" s="5"/>
      <c r="AF71" s="5"/>
      <c r="AG71" s="5"/>
      <c r="AH71" s="5"/>
      <c r="AI71" s="5"/>
      <c r="AJ71" s="5"/>
      <c r="AK71" s="6"/>
      <c r="AL71" s="9"/>
    </row>
    <row r="72" spans="1:38" ht="22.5" x14ac:dyDescent="0.2">
      <c r="A72" s="20"/>
      <c r="B72" s="102" t="s">
        <v>136</v>
      </c>
      <c r="C72" s="20"/>
      <c r="D72" s="20">
        <v>4611</v>
      </c>
      <c r="E72" s="20"/>
      <c r="F72" s="20">
        <v>0.8</v>
      </c>
      <c r="G72" s="20">
        <v>0.31</v>
      </c>
      <c r="H72" s="22">
        <f>D72*(F72+G72)</f>
        <v>5118.21</v>
      </c>
      <c r="I72" s="76">
        <f t="shared" si="0"/>
        <v>5118.21</v>
      </c>
      <c r="J72" s="19">
        <v>1</v>
      </c>
      <c r="K72" s="76">
        <f>I72*J72</f>
        <v>5118.21</v>
      </c>
      <c r="L72" s="23">
        <f>K72*C72</f>
        <v>0</v>
      </c>
      <c r="M72" s="13"/>
      <c r="N72" s="52">
        <f>K72*O72*M72/100</f>
        <v>0</v>
      </c>
      <c r="O72" s="13"/>
      <c r="P72" s="6"/>
      <c r="Q72" s="5"/>
      <c r="R72" s="5"/>
      <c r="S72" s="5"/>
      <c r="T72" s="5"/>
      <c r="U72" s="5"/>
      <c r="V72" s="5"/>
      <c r="W72" s="5"/>
      <c r="X72" s="6"/>
      <c r="Y72" s="9"/>
      <c r="AA72" s="5"/>
      <c r="AB72" s="5"/>
      <c r="AC72" s="6"/>
      <c r="AD72" s="5"/>
      <c r="AE72" s="5"/>
      <c r="AF72" s="5"/>
      <c r="AG72" s="5"/>
      <c r="AH72" s="5"/>
      <c r="AI72" s="5"/>
      <c r="AJ72" s="5"/>
      <c r="AK72" s="6"/>
      <c r="AL72" s="9"/>
    </row>
    <row r="73" spans="1:38" ht="22.5" hidden="1" x14ac:dyDescent="0.2">
      <c r="A73" s="20"/>
      <c r="B73" s="102" t="s">
        <v>136</v>
      </c>
      <c r="C73" s="20"/>
      <c r="D73" s="20">
        <v>4611</v>
      </c>
      <c r="E73" s="20"/>
      <c r="F73" s="20">
        <v>0.8</v>
      </c>
      <c r="G73" s="20">
        <v>0.31</v>
      </c>
      <c r="H73" s="22">
        <f>D73*(F73+G73)</f>
        <v>5118.21</v>
      </c>
      <c r="I73" s="76">
        <f t="shared" si="0"/>
        <v>5118.21</v>
      </c>
      <c r="J73" s="19">
        <v>1</v>
      </c>
      <c r="K73" s="76">
        <f>I73*J73</f>
        <v>5118.21</v>
      </c>
      <c r="L73" s="23">
        <f>K73*C73</f>
        <v>0</v>
      </c>
      <c r="M73" s="13"/>
      <c r="N73" s="52">
        <f>K73*O73*M73/100</f>
        <v>0</v>
      </c>
      <c r="O73" s="13"/>
      <c r="P73" s="6"/>
      <c r="Q73" s="5"/>
      <c r="R73" s="5"/>
      <c r="S73" s="5"/>
      <c r="T73" s="5"/>
      <c r="U73" s="5"/>
      <c r="V73" s="5"/>
      <c r="W73" s="5"/>
      <c r="X73" s="6"/>
      <c r="Y73" s="9"/>
      <c r="AA73" s="5"/>
      <c r="AB73" s="5"/>
      <c r="AC73" s="6"/>
      <c r="AD73" s="5"/>
      <c r="AE73" s="5"/>
      <c r="AF73" s="5"/>
      <c r="AG73" s="5"/>
      <c r="AH73" s="5"/>
      <c r="AI73" s="5"/>
      <c r="AJ73" s="5"/>
      <c r="AK73" s="6"/>
      <c r="AL73" s="9"/>
    </row>
    <row r="74" spans="1:38" ht="22.5" hidden="1" x14ac:dyDescent="0.2">
      <c r="A74" s="20"/>
      <c r="B74" s="102" t="s">
        <v>136</v>
      </c>
      <c r="C74" s="20"/>
      <c r="D74" s="20">
        <v>4611</v>
      </c>
      <c r="E74" s="20"/>
      <c r="F74" s="20">
        <v>0.8</v>
      </c>
      <c r="G74" s="20">
        <v>0.31</v>
      </c>
      <c r="H74" s="22">
        <f>D74*(F74+G74)</f>
        <v>5118.21</v>
      </c>
      <c r="I74" s="76">
        <f t="shared" si="0"/>
        <v>5118.21</v>
      </c>
      <c r="J74" s="19">
        <v>1</v>
      </c>
      <c r="K74" s="76">
        <f>I74*J74</f>
        <v>5118.21</v>
      </c>
      <c r="L74" s="23">
        <f>K74*C74</f>
        <v>0</v>
      </c>
      <c r="M74" s="13"/>
      <c r="N74" s="52">
        <f>K74*O74*M74/100</f>
        <v>0</v>
      </c>
      <c r="O74" s="13"/>
      <c r="P74" s="6"/>
      <c r="Q74" s="5"/>
      <c r="R74" s="5"/>
      <c r="S74" s="5"/>
      <c r="T74" s="5"/>
      <c r="U74" s="5"/>
      <c r="V74" s="5"/>
      <c r="W74" s="5"/>
      <c r="X74" s="6"/>
      <c r="Y74" s="9"/>
      <c r="AA74" s="5"/>
      <c r="AB74" s="5"/>
      <c r="AC74" s="6"/>
      <c r="AD74" s="5"/>
      <c r="AE74" s="5"/>
      <c r="AF74" s="5"/>
      <c r="AG74" s="5"/>
      <c r="AH74" s="5"/>
      <c r="AI74" s="5"/>
      <c r="AJ74" s="5"/>
      <c r="AK74" s="6"/>
      <c r="AL74" s="9"/>
    </row>
    <row r="75" spans="1:38" ht="23.25" thickBot="1" x14ac:dyDescent="0.25">
      <c r="A75" s="36" t="s">
        <v>33</v>
      </c>
      <c r="B75" s="102" t="s">
        <v>136</v>
      </c>
      <c r="C75" s="31"/>
      <c r="D75" s="31">
        <v>4611</v>
      </c>
      <c r="E75" s="31"/>
      <c r="F75" s="31">
        <v>0.8</v>
      </c>
      <c r="G75" s="31">
        <v>0.31</v>
      </c>
      <c r="H75" s="35">
        <f>D75*(F75+G75)</f>
        <v>5118.21</v>
      </c>
      <c r="I75" s="77">
        <f t="shared" si="0"/>
        <v>5118.21</v>
      </c>
      <c r="J75" s="36">
        <v>1</v>
      </c>
      <c r="K75" s="77">
        <f>I75*J75</f>
        <v>5118.21</v>
      </c>
      <c r="L75" s="37">
        <f>K75*C75</f>
        <v>0</v>
      </c>
      <c r="M75" s="13"/>
      <c r="N75" s="52">
        <f>K75*O75*M75/100</f>
        <v>0</v>
      </c>
      <c r="O75" s="13"/>
      <c r="P75" s="6"/>
      <c r="Q75" s="5"/>
      <c r="R75" s="5"/>
      <c r="S75" s="5"/>
      <c r="T75" s="5"/>
      <c r="U75" s="5"/>
      <c r="V75" s="5"/>
      <c r="W75" s="5"/>
      <c r="X75" s="6"/>
      <c r="Y75" s="9"/>
      <c r="AA75" s="5"/>
      <c r="AB75" s="5"/>
      <c r="AC75" s="6"/>
      <c r="AD75" s="5"/>
      <c r="AE75" s="5"/>
      <c r="AF75" s="5"/>
      <c r="AG75" s="5"/>
      <c r="AH75" s="5"/>
      <c r="AI75" s="5"/>
      <c r="AJ75" s="5"/>
      <c r="AK75" s="6"/>
      <c r="AL75" s="9"/>
    </row>
    <row r="76" spans="1:38" s="75" customFormat="1" ht="13.5" thickBot="1" x14ac:dyDescent="0.25">
      <c r="A76" s="93" t="s">
        <v>197</v>
      </c>
      <c r="B76" s="68"/>
      <c r="C76" s="68">
        <f>SUM(C71:C75)</f>
        <v>0</v>
      </c>
      <c r="D76" s="68"/>
      <c r="E76" s="68"/>
      <c r="F76" s="68"/>
      <c r="G76" s="68"/>
      <c r="H76" s="70"/>
      <c r="I76" s="80"/>
      <c r="J76" s="68"/>
      <c r="K76" s="80"/>
      <c r="L76" s="70">
        <f>SUM(L71:L75)</f>
        <v>0</v>
      </c>
      <c r="M76" s="70"/>
      <c r="N76" s="70">
        <f>SUM(N71:N75)</f>
        <v>0</v>
      </c>
      <c r="O76" s="70"/>
      <c r="P76" s="7"/>
      <c r="Q76" s="7"/>
      <c r="R76" s="7"/>
      <c r="S76" s="7"/>
      <c r="T76" s="7"/>
      <c r="U76" s="7"/>
      <c r="V76" s="7"/>
      <c r="W76" s="7"/>
      <c r="X76" s="7"/>
      <c r="Y76" s="72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2"/>
    </row>
    <row r="77" spans="1:38" ht="13.5" hidden="1" thickBot="1" x14ac:dyDescent="0.25">
      <c r="A77" s="39"/>
      <c r="B77" s="39" t="s">
        <v>47</v>
      </c>
      <c r="C77" s="39"/>
      <c r="D77" s="39">
        <v>4611</v>
      </c>
      <c r="E77" s="39"/>
      <c r="F77" s="39">
        <v>0.96</v>
      </c>
      <c r="G77" s="39">
        <v>0.23</v>
      </c>
      <c r="H77" s="42">
        <f>D77*(F77+G77)</f>
        <v>5487.09</v>
      </c>
      <c r="I77" s="78">
        <f t="shared" si="0"/>
        <v>5487.09</v>
      </c>
      <c r="J77" s="38">
        <v>1</v>
      </c>
      <c r="K77" s="78">
        <f>I77*J77</f>
        <v>5487.09</v>
      </c>
      <c r="L77" s="43">
        <f>K77*C77</f>
        <v>0</v>
      </c>
      <c r="M77" s="13"/>
      <c r="N77" s="52">
        <f>K77*O77*M77/100</f>
        <v>0</v>
      </c>
      <c r="O77" s="13"/>
      <c r="P77" s="6"/>
      <c r="Q77" s="5"/>
      <c r="R77" s="5"/>
      <c r="S77" s="5"/>
      <c r="T77" s="5"/>
      <c r="U77" s="5"/>
      <c r="V77" s="5"/>
      <c r="W77" s="5"/>
      <c r="X77" s="6"/>
      <c r="Y77" s="9"/>
      <c r="AA77" s="5"/>
      <c r="AB77" s="5"/>
      <c r="AC77" s="6"/>
      <c r="AD77" s="5"/>
      <c r="AE77" s="5"/>
      <c r="AF77" s="5"/>
      <c r="AG77" s="5"/>
      <c r="AH77" s="5"/>
      <c r="AI77" s="5"/>
      <c r="AJ77" s="5"/>
      <c r="AK77" s="6"/>
      <c r="AL77" s="9"/>
    </row>
    <row r="78" spans="1:38" ht="13.5" hidden="1" thickBot="1" x14ac:dyDescent="0.25">
      <c r="A78" s="36" t="s">
        <v>33</v>
      </c>
      <c r="B78" s="31" t="s">
        <v>47</v>
      </c>
      <c r="C78" s="31"/>
      <c r="D78" s="31">
        <v>4611</v>
      </c>
      <c r="E78" s="31"/>
      <c r="F78" s="31">
        <v>0.96</v>
      </c>
      <c r="G78" s="31">
        <v>0.23</v>
      </c>
      <c r="H78" s="35">
        <f>D78*(F78+G78)</f>
        <v>5487.09</v>
      </c>
      <c r="I78" s="77">
        <f t="shared" si="0"/>
        <v>5487.09</v>
      </c>
      <c r="J78" s="36">
        <v>1</v>
      </c>
      <c r="K78" s="77">
        <f>I78*J78</f>
        <v>5487.09</v>
      </c>
      <c r="L78" s="37">
        <f>K78*C78</f>
        <v>0</v>
      </c>
      <c r="M78" s="13"/>
      <c r="N78" s="52">
        <f>K78*O78*M78/100</f>
        <v>0</v>
      </c>
      <c r="O78" s="13"/>
      <c r="P78" s="6"/>
      <c r="Q78" s="5"/>
      <c r="R78" s="5"/>
      <c r="S78" s="5"/>
      <c r="T78" s="5"/>
      <c r="U78" s="5"/>
      <c r="V78" s="5"/>
      <c r="W78" s="5"/>
      <c r="X78" s="6"/>
      <c r="Y78" s="9"/>
      <c r="AA78" s="5"/>
      <c r="AB78" s="5"/>
      <c r="AC78" s="6"/>
      <c r="AD78" s="5"/>
      <c r="AE78" s="5"/>
      <c r="AF78" s="5"/>
      <c r="AG78" s="5"/>
      <c r="AH78" s="5"/>
      <c r="AI78" s="5"/>
      <c r="AJ78" s="5"/>
      <c r="AK78" s="6"/>
      <c r="AL78" s="9"/>
    </row>
    <row r="79" spans="1:38" s="66" customFormat="1" ht="13.5" hidden="1" thickBot="1" x14ac:dyDescent="0.25">
      <c r="A79" s="104" t="s">
        <v>198</v>
      </c>
      <c r="B79" s="98"/>
      <c r="C79" s="101">
        <f>SUM(C77:C78)</f>
        <v>0</v>
      </c>
      <c r="D79" s="98"/>
      <c r="E79" s="98"/>
      <c r="F79" s="98"/>
      <c r="G79" s="98"/>
      <c r="H79" s="112"/>
      <c r="I79" s="113"/>
      <c r="J79" s="101"/>
      <c r="K79" s="86"/>
      <c r="L79" s="112">
        <f>SUM(L77:L78)</f>
        <v>0</v>
      </c>
      <c r="M79" s="106"/>
      <c r="N79" s="64">
        <f>SUM(N77:N78)</f>
        <v>0</v>
      </c>
      <c r="O79" s="64"/>
      <c r="P79" s="7"/>
      <c r="Q79" s="8"/>
      <c r="R79" s="8"/>
      <c r="S79" s="8"/>
      <c r="T79" s="8"/>
      <c r="U79" s="8"/>
      <c r="V79" s="8"/>
      <c r="W79" s="8"/>
      <c r="X79" s="7"/>
      <c r="Y79" s="65"/>
      <c r="AA79" s="8"/>
      <c r="AB79" s="8"/>
      <c r="AC79" s="7"/>
      <c r="AD79" s="8"/>
      <c r="AE79" s="8"/>
      <c r="AF79" s="8"/>
      <c r="AG79" s="8"/>
      <c r="AH79" s="8"/>
      <c r="AI79" s="8"/>
      <c r="AJ79" s="8"/>
      <c r="AK79" s="7"/>
      <c r="AL79" s="65"/>
    </row>
    <row r="80" spans="1:38" ht="13.5" hidden="1" thickBot="1" x14ac:dyDescent="0.25">
      <c r="A80" s="105"/>
      <c r="B80" s="13" t="s">
        <v>137</v>
      </c>
      <c r="C80" s="13"/>
      <c r="D80" s="13">
        <v>4611</v>
      </c>
      <c r="E80" s="13"/>
      <c r="F80" s="13">
        <v>0.8</v>
      </c>
      <c r="G80" s="13">
        <v>0.31</v>
      </c>
      <c r="H80" s="14">
        <f>D80*(F80+G80)</f>
        <v>5118.21</v>
      </c>
      <c r="I80" s="86">
        <f>H80</f>
        <v>5118.21</v>
      </c>
      <c r="J80" s="12">
        <v>1</v>
      </c>
      <c r="K80" s="86">
        <f>I80*J80</f>
        <v>5118.21</v>
      </c>
      <c r="L80" s="52">
        <f>K80*C80</f>
        <v>0</v>
      </c>
      <c r="M80" s="120"/>
      <c r="N80" s="52">
        <f>K80*O80*M80/100</f>
        <v>0</v>
      </c>
      <c r="O80" s="13"/>
      <c r="P80" s="6"/>
      <c r="Q80" s="5"/>
      <c r="R80" s="5"/>
      <c r="S80" s="5"/>
      <c r="T80" s="5"/>
      <c r="U80" s="5"/>
      <c r="V80" s="5"/>
      <c r="W80" s="5"/>
      <c r="X80" s="6"/>
      <c r="Y80" s="9"/>
      <c r="AA80" s="5"/>
      <c r="AB80" s="5"/>
      <c r="AC80" s="6"/>
      <c r="AD80" s="5"/>
      <c r="AE80" s="5"/>
      <c r="AF80" s="5"/>
      <c r="AG80" s="5"/>
      <c r="AH80" s="5"/>
      <c r="AI80" s="5"/>
      <c r="AJ80" s="5"/>
      <c r="AK80" s="6"/>
      <c r="AL80" s="9"/>
    </row>
    <row r="81" spans="1:38" ht="13.5" hidden="1" thickBot="1" x14ac:dyDescent="0.25">
      <c r="A81" s="36" t="s">
        <v>33</v>
      </c>
      <c r="B81" s="107" t="s">
        <v>137</v>
      </c>
      <c r="C81" s="107"/>
      <c r="D81" s="107">
        <v>4611</v>
      </c>
      <c r="E81" s="107"/>
      <c r="F81" s="107">
        <v>0.8</v>
      </c>
      <c r="G81" s="107">
        <v>0.31</v>
      </c>
      <c r="H81" s="109">
        <f>D81*(F81+G81)</f>
        <v>5118.21</v>
      </c>
      <c r="I81" s="110">
        <f>H81</f>
        <v>5118.21</v>
      </c>
      <c r="J81" s="108">
        <v>1</v>
      </c>
      <c r="K81" s="110">
        <f>I81*J81</f>
        <v>5118.21</v>
      </c>
      <c r="L81" s="111">
        <f>K81*C81</f>
        <v>0</v>
      </c>
      <c r="M81" s="13"/>
      <c r="N81" s="52">
        <f>K81*O81*M81/100</f>
        <v>0</v>
      </c>
      <c r="O81" s="13"/>
      <c r="P81" s="6"/>
      <c r="Q81" s="5"/>
      <c r="R81" s="5"/>
      <c r="S81" s="5"/>
      <c r="T81" s="5"/>
      <c r="U81" s="5"/>
      <c r="V81" s="5"/>
      <c r="W81" s="5"/>
      <c r="X81" s="6"/>
      <c r="Y81" s="9"/>
      <c r="AA81" s="5"/>
      <c r="AB81" s="5"/>
      <c r="AC81" s="6"/>
      <c r="AD81" s="5"/>
      <c r="AE81" s="5"/>
      <c r="AF81" s="5"/>
      <c r="AG81" s="5"/>
      <c r="AH81" s="5"/>
      <c r="AI81" s="5"/>
      <c r="AJ81" s="5"/>
      <c r="AK81" s="6"/>
      <c r="AL81" s="9"/>
    </row>
    <row r="82" spans="1:38" s="66" customFormat="1" ht="13.5" hidden="1" thickBot="1" x14ac:dyDescent="0.25">
      <c r="A82" s="94" t="s">
        <v>199</v>
      </c>
      <c r="B82" s="62"/>
      <c r="C82" s="61">
        <f>SUM(C80:C81)</f>
        <v>0</v>
      </c>
      <c r="D82" s="62"/>
      <c r="E82" s="62"/>
      <c r="F82" s="62"/>
      <c r="G82" s="62"/>
      <c r="H82" s="64"/>
      <c r="I82" s="83"/>
      <c r="J82" s="61"/>
      <c r="K82" s="84"/>
      <c r="L82" s="64">
        <f>SUM(L80:L81)</f>
        <v>0</v>
      </c>
      <c r="M82" s="64"/>
      <c r="N82" s="64">
        <f>SUM(N80:N81)</f>
        <v>0</v>
      </c>
      <c r="O82" s="64"/>
      <c r="P82" s="7"/>
      <c r="Q82" s="8"/>
      <c r="R82" s="8"/>
      <c r="S82" s="8"/>
      <c r="T82" s="8"/>
      <c r="U82" s="8"/>
      <c r="V82" s="8"/>
      <c r="W82" s="8"/>
      <c r="X82" s="7"/>
      <c r="Y82" s="65"/>
      <c r="AA82" s="8"/>
      <c r="AB82" s="8"/>
      <c r="AC82" s="7"/>
      <c r="AD82" s="8"/>
      <c r="AE82" s="8"/>
      <c r="AF82" s="8"/>
      <c r="AG82" s="8"/>
      <c r="AH82" s="8"/>
      <c r="AI82" s="8"/>
      <c r="AJ82" s="8"/>
      <c r="AK82" s="7"/>
      <c r="AL82" s="65"/>
    </row>
    <row r="83" spans="1:38" ht="14.25" thickTop="1" thickBot="1" x14ac:dyDescent="0.25">
      <c r="A83" s="95" t="s">
        <v>62</v>
      </c>
      <c r="B83" s="49"/>
      <c r="C83" s="48">
        <f>C8+C10+C12+C14+C16+C18+C20+C22+C24+C26+C28+C30+C32+C34+C36+C38+C40+C43+C46+C49+C51+C54+C60+C70+C76+C82</f>
        <v>0</v>
      </c>
      <c r="D83" s="49"/>
      <c r="E83" s="49"/>
      <c r="F83" s="48"/>
      <c r="G83" s="48"/>
      <c r="H83" s="50"/>
      <c r="I83" s="85"/>
      <c r="J83" s="49"/>
      <c r="K83" s="85"/>
      <c r="L83" s="48">
        <f>L8+L10+L12+L14+L16+L18+L20+L22+L24+L26+L28+L30+L32+L34+L36+L38+L40+L43+L46+L49+L51+L54+L60+L70+L76+L82</f>
        <v>0</v>
      </c>
      <c r="M83" s="48"/>
      <c r="N83" s="48">
        <f>N8+N10+N12+N14+N16+N18+N20+N22+N24+N26+N28+N30+N32+N34+N36+N38+N40+N43+N46+N49+N51+N54+N60+N70+N76+N82</f>
        <v>0</v>
      </c>
      <c r="O83" s="48"/>
      <c r="P83" s="6"/>
      <c r="Q83" s="5"/>
      <c r="R83" s="5"/>
      <c r="S83" s="5"/>
      <c r="T83" s="5"/>
      <c r="U83" s="5"/>
      <c r="V83" s="5"/>
      <c r="W83" s="5"/>
      <c r="X83" s="6"/>
      <c r="Y83" s="9"/>
      <c r="AA83" s="5"/>
      <c r="AB83" s="5"/>
      <c r="AC83" s="6"/>
      <c r="AD83" s="5"/>
      <c r="AE83" s="5"/>
      <c r="AF83" s="5"/>
      <c r="AG83" s="5"/>
      <c r="AH83" s="5"/>
      <c r="AI83" s="5"/>
      <c r="AJ83" s="5"/>
      <c r="AK83" s="6"/>
      <c r="AL83" s="9"/>
    </row>
    <row r="84" spans="1:38" ht="13.5" thickTop="1" x14ac:dyDescent="0.2"/>
    <row r="86" spans="1:38" x14ac:dyDescent="0.2">
      <c r="A86" s="3" t="s">
        <v>52</v>
      </c>
    </row>
    <row r="87" spans="1:38" x14ac:dyDescent="0.2">
      <c r="A87" s="3" t="s">
        <v>53</v>
      </c>
    </row>
  </sheetData>
  <mergeCells count="16">
    <mergeCell ref="M5:O5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11811023622047245" right="0.11811023622047245" top="0.15748031496062992" bottom="0.15748031496062992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ПП</vt:lpstr>
      <vt:lpstr>АП</vt:lpstr>
      <vt:lpstr>УВП</vt:lpstr>
      <vt:lpstr>ОП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Краснер Вячеслав Сергеевич</cp:lastModifiedBy>
  <cp:lastPrinted>2015-09-29T10:48:56Z</cp:lastPrinted>
  <dcterms:created xsi:type="dcterms:W3CDTF">2008-07-21T13:05:33Z</dcterms:created>
  <dcterms:modified xsi:type="dcterms:W3CDTF">2017-06-29T13:47:25Z</dcterms:modified>
</cp:coreProperties>
</file>